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4.xml" ContentType="application/vnd.openxmlformats-officedocument.drawing+xml"/>
  <Override PartName="/xl/comments7.xml" ContentType="application/vnd.openxmlformats-officedocument.spreadsheetml.comments+xml"/>
  <Override PartName="/xl/drawings/drawing5.xml" ContentType="application/vnd.openxmlformats-officedocument.drawing+xml"/>
  <Override PartName="/xl/comments8.xml" ContentType="application/vnd.openxmlformats-officedocument.spreadsheetml.comments+xml"/>
  <Override PartName="/xl/comments9.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0.xml" ContentType="application/vnd.openxmlformats-officedocument.spreadsheetml.comments+xml"/>
  <Override PartName="/xl/comments11.xml" ContentType="application/vnd.openxmlformats-officedocument.spreadsheetml.comments+xml"/>
  <Override PartName="/xl/drawings/drawing8.xml" ContentType="application/vnd.openxmlformats-officedocument.drawing+xml"/>
  <Override PartName="/xl/comments12.xml" ContentType="application/vnd.openxmlformats-officedocument.spreadsheetml.comments+xml"/>
  <Override PartName="/xl/drawings/drawing9.xml" ContentType="application/vnd.openxmlformats-officedocument.drawing+xml"/>
  <Override PartName="/xl/comments13.xml" ContentType="application/vnd.openxmlformats-officedocument.spreadsheetml.comments+xml"/>
  <Override PartName="/xl/drawings/drawing10.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4.xml" ContentType="application/vnd.openxmlformats-officedocument.spreadsheetml.comments+xml"/>
  <Override PartName="/xl/drawings/drawing11.xml" ContentType="application/vnd.openxmlformats-officedocument.drawing+xml"/>
  <Override PartName="/xl/comments15.xml" ContentType="application/vnd.openxmlformats-officedocument.spreadsheetml.comments+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tsrfl011\04.研修・派遣業務G\500 海外研修(案件募集型)\2023年度\001 募集要項・マニュアル・書式\003 書式\申込書\"/>
    </mc:Choice>
  </mc:AlternateContent>
  <xr:revisionPtr revIDLastSave="0" documentId="13_ncr:1_{3892EC75-BE6E-4598-A2B9-C7A4487F0E9F}" xr6:coauthVersionLast="47" xr6:coauthVersionMax="47" xr10:uidLastSave="{00000000-0000-0000-0000-000000000000}"/>
  <bookViews>
    <workbookView xWindow="780" yWindow="780" windowWidth="17880" windowHeight="15150" tabRatio="809" firstSheet="2" activeTab="2" xr2:uid="{00000000-000D-0000-FFFF-FFFF00000000}"/>
  </bookViews>
  <sheets>
    <sheet name="シート一覧" sheetId="1" state="hidden" r:id="rId1"/>
    <sheet name="②海外研修日程案  (記入例)" sheetId="47" state="hidden" r:id="rId2"/>
    <sheet name="シート一覧 " sheetId="57" r:id="rId3"/>
    <sheet name="①海外セミナー実施希望申込書" sheetId="3" r:id="rId4"/>
    <sheet name="②海外セミナー日程案 " sheetId="44" r:id="rId5"/>
    <sheet name="（分野）" sheetId="60" r:id="rId6"/>
    <sheet name="③海外セミナー実施申請書" sheetId="5" r:id="rId7"/>
    <sheet name="④申告書（ゼロエミ）" sheetId="56" r:id="rId8"/>
    <sheet name="⑤海外セミナー実施計画の概要" sheetId="6" r:id="rId9"/>
    <sheet name="【非表示】審査会用" sheetId="46" r:id="rId10"/>
    <sheet name="【非表示】審査結果通知書" sheetId="49" r:id="rId11"/>
    <sheet name="【非表示】データ（集計用）" sheetId="59" r:id="rId12"/>
    <sheet name="⑥講師・管理員略歴書" sheetId="7" r:id="rId13"/>
    <sheet name="⑦通訳略歴書" sheetId="27" r:id="rId14"/>
    <sheet name="⑧海外セミナー実施予算概算" sheetId="9" r:id="rId15"/>
    <sheet name="⑨個人情報の取り扱いについて" sheetId="64" r:id="rId16"/>
    <sheet name="⑩参加者名簿（予定）" sheetId="62" r:id="rId17"/>
    <sheet name="⑪変更申請書" sheetId="48" r:id="rId18"/>
    <sheet name="⑫海外セミナー完了報告及び精算払請求書" sheetId="12" r:id="rId19"/>
    <sheet name="⑬費用入力シート" sheetId="39" r:id="rId20"/>
    <sheet name="⑬費用入力 例" sheetId="42" r:id="rId21"/>
    <sheet name="非表示" sheetId="40" r:id="rId22"/>
    <sheet name="⑭海外セミナー実施費実績額並びに精算払請求金額の算出内訳" sheetId="41" r:id="rId23"/>
    <sheet name="⑮海外セミナー実施結果（報告書）" sheetId="29" r:id="rId24"/>
    <sheet name="⑯参加者名簿（実績）" sheetId="61" r:id="rId25"/>
    <sheet name="⑰海外セミナー実績日程表　" sheetId="45" r:id="rId26"/>
    <sheet name="⑱出張業務日程表、滞在費" sheetId="18" r:id="rId27"/>
    <sheet name="⑲研修協力謝金請求書" sheetId="21" r:id="rId28"/>
    <sheet name="⑳研修協力謝金領収書" sheetId="35" r:id="rId29"/>
    <sheet name="㉑振込先口座届" sheetId="43" r:id="rId30"/>
  </sheets>
  <externalReferences>
    <externalReference r:id="rId31"/>
    <externalReference r:id="rId32"/>
    <externalReference r:id="rId33"/>
    <externalReference r:id="rId34"/>
  </externalReferences>
  <definedNames>
    <definedName name="_xlnm.Print_Area" localSheetId="9">【非表示】審査会用!$A$1:$S$102</definedName>
    <definedName name="_xlnm.Print_Area" localSheetId="3">①海外セミナー実施希望申込書!$A$1:$K$123</definedName>
    <definedName name="_xlnm.Print_Area" localSheetId="4">'②海外セミナー日程案 '!$A$1:$O$47</definedName>
    <definedName name="_xlnm.Print_Area" localSheetId="1">'②海外研修日程案  (記入例)'!$A$1:$O$35</definedName>
    <definedName name="_xlnm.Print_Area" localSheetId="6">③海外セミナー実施申請書!$A$1:$K$42</definedName>
    <definedName name="_xlnm.Print_Area" localSheetId="7">'④申告書（ゼロエミ）'!$A:$K</definedName>
    <definedName name="_xlnm.Print_Area" localSheetId="8">⑤海外セミナー実施計画の概要!$A$1:$S$119</definedName>
    <definedName name="_xlnm.Print_Area" localSheetId="12">⑥講師・管理員略歴書!$A$1:$M$58</definedName>
    <definedName name="_xlnm.Print_Area" localSheetId="13">⑦通訳略歴書!$A$1:$M$52</definedName>
    <definedName name="_xlnm.Print_Area" localSheetId="15">⑨個人情報の取り扱いについて!$A$1:$I$44</definedName>
    <definedName name="_xlnm.Print_Area" localSheetId="17">⑪変更申請書!$A$1:$K$40</definedName>
    <definedName name="_xlnm.Print_Area" localSheetId="18">⑫海外セミナー完了報告及び精算払請求書!$A$1:$H$38</definedName>
    <definedName name="_xlnm.Print_Area" localSheetId="22">⑭海外セミナー実施費実績額並びに精算払請求金額の算出内訳!$A$1:$N$40</definedName>
    <definedName name="_xlnm.Print_Area" localSheetId="23">'⑮海外セミナー実施結果（報告書）'!$A$1:$T$108</definedName>
    <definedName name="_xlnm.Print_Area" localSheetId="25">'⑰海外セミナー実績日程表　'!$A$1:$O$60</definedName>
    <definedName name="_xlnm.Print_Area" localSheetId="26">'⑱出張業務日程表、滞在費'!$A$1:$K$31</definedName>
    <definedName name="_xlnm.Print_Area" localSheetId="27">⑲研修協力謝金請求書!$A$1:$I$23</definedName>
    <definedName name="_xlnm.Print_Area" localSheetId="28">⑳研修協力謝金領収書!$A$1:$I$23</definedName>
    <definedName name="_xlnm.Print_Area" localSheetId="29">'㉑振込先口座届'!$A$1:$M$40</definedName>
    <definedName name="_xlnm.Print_Area" localSheetId="0">シート一覧!$A$1:$E$38</definedName>
    <definedName name="_xlnm.Print_Area" localSheetId="2">'シート一覧 '!$B$1:$H$29</definedName>
    <definedName name="_xlnm.Print_Area">[1]質問票!$A$1:$E$177</definedName>
    <definedName name="メール" localSheetId="15">'[2]1)申請書(概要)'!#REF!</definedName>
    <definedName name="メール">'[2]1)申請書(概要)'!#REF!</definedName>
    <definedName name="協力企業との関係商取引" localSheetId="15">'[2]1)申請書(概要)'!#REF!</definedName>
    <definedName name="協力企業との関係商取引">'[2]1)申請書(概要)'!#REF!</definedName>
    <definedName name="協力企業名">'[2]2)申請書'!$O$10</definedName>
    <definedName name="協力企業名英文">'[2]2)申請書'!$K$57</definedName>
    <definedName name="業種1">'[2]1)申請書(概要)'!#REF!</definedName>
    <definedName name="業種2">'[2]1)申請書(概要)'!#REF!</definedName>
    <definedName name="業種3">'[2]1)申請書(概要)'!#REF!</definedName>
    <definedName name="業種4">'[2]1)申請書(概要)'!#REF!</definedName>
    <definedName name="業種5">'[2]1)申請書(概要)'!#REF!</definedName>
    <definedName name="業種6">'[2]1)申請書(概要)'!#REF!</definedName>
    <definedName name="業種その他">'[2]1)申請書(概要)'!#REF!</definedName>
    <definedName name="区分">'[3]明細（概算）'!$P$1:$P$5</definedName>
    <definedName name="敬称" localSheetId="11">[4]基本データ!#REF!</definedName>
    <definedName name="敬称" localSheetId="7">[4]基本データ!#REF!</definedName>
    <definedName name="敬称" localSheetId="15">[4]基本データ!#REF!</definedName>
    <definedName name="敬称" localSheetId="28">[4]基本データ!#REF!</definedName>
    <definedName name="敬称">[4]基本データ!#REF!</definedName>
    <definedName name="経営課題２">'[2]4)指導計画書'!#REF!</definedName>
    <definedName name="受入企業TEL">'[2]3)要請書'!#REF!</definedName>
    <definedName name="受入企業との関係その他">'[2]1)申請書(概要)'!#REF!</definedName>
    <definedName name="受入企業との関係その他文言">'[2]1)申請書(概要)'!#REF!</definedName>
    <definedName name="受入企業との関係購入">'[2]1)申請書(概要)'!#REF!</definedName>
    <definedName name="受入企業との関係取引">'[2]1)申請書(概要)'!#REF!</definedName>
    <definedName name="受入企業株主その他１">'[2]3)要請書'!$AB$69</definedName>
    <definedName name="受入企業株主その他２">'[2]3)要請書'!$AB$70</definedName>
    <definedName name="受入企業株主その他３">'[2]3)要請書'!$AB$74</definedName>
    <definedName name="受入企業株主現地１">'[2]3)要請書'!$X$69</definedName>
    <definedName name="受入企業株主現地２">'[2]3)要請書'!$X$70</definedName>
    <definedName name="受入企業株主現地３">'[2]3)要請書'!$X$74</definedName>
    <definedName name="受入企業株主日本１">'[2]3)要請書'!$T$69</definedName>
    <definedName name="受入企業株主日本２">'[2]3)要請書'!$T$70</definedName>
    <definedName name="受入企業株主日本３">'[2]3)要請書'!$T$74</definedName>
    <definedName name="受入企業出資比率１">'[2]3)要請書'!$D$69</definedName>
    <definedName name="受入企業出資比率２">'[2]3)要請書'!$D$70</definedName>
    <definedName name="受入企業出資比率３">'[2]3)要請書'!$D$74</definedName>
    <definedName name="住所">'[2]1)申請書(概要)'!#REF!</definedName>
    <definedName name="担当者所属">'[2]1)申請書(概要)'!#REF!</definedName>
    <definedName name="担当者名">'[2]1)申請書(概要)'!#REF!</definedName>
    <definedName name="通貨" localSheetId="15">[4]基本データ!#REF!</definedName>
    <definedName name="通貨" localSheetId="28">[4]基本データ!#REF!</definedName>
    <definedName name="通貨">[4]基本データ!#REF!</definedName>
    <definedName name="認知方法利用実績">'[2]1)申請書(概要)'!#REF!</definedName>
    <definedName name="認知方法利用実績種類">'[2]1)申請書(概要)'!#REF!</definedName>
    <definedName name="派遣人数">'[2]1)申請書(概要)'!#REF!</definedName>
    <definedName name="付加指導先名">'[2]1)申請書(概要)'!#REF!</definedName>
    <definedName name="法的制限×">'[2]1)申請書(概要)'!#REF!</definedName>
    <definedName name="法的制限△">'[2]1)申請書(概要)'!#REF!</definedName>
    <definedName name="法的制限○">'[2]1)申請書(概要)'!#REF!</definedName>
    <definedName name="郵送">'[2]1)申請書(概要)'!#REF!</definedName>
    <definedName name="郵便番号">'[2]1)申請書(概要)'!#REF!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1" i="5" l="1"/>
  <c r="L40" i="41"/>
  <c r="L37" i="41"/>
  <c r="M37" i="41"/>
  <c r="L3" i="62" l="1"/>
  <c r="M3" i="61"/>
  <c r="G57" i="62"/>
  <c r="E57" i="62"/>
  <c r="A57" i="62"/>
  <c r="G57" i="61"/>
  <c r="E57" i="61"/>
  <c r="A57" i="61"/>
  <c r="I42" i="29"/>
  <c r="B15" i="29"/>
  <c r="S2" i="59" l="1"/>
  <c r="E2" i="59"/>
  <c r="R8" i="46"/>
  <c r="R7" i="46"/>
  <c r="D47" i="12"/>
  <c r="W2" i="59"/>
  <c r="AR2" i="59" l="1"/>
  <c r="AK2" i="59"/>
  <c r="AF2" i="59"/>
  <c r="AE2" i="59"/>
  <c r="AD2" i="59"/>
  <c r="AC2" i="59"/>
  <c r="AB2" i="59"/>
  <c r="Z2" i="59" l="1"/>
  <c r="X2" i="59"/>
  <c r="T2" i="59"/>
  <c r="N21" i="29"/>
  <c r="C34" i="41" l="1"/>
  <c r="E13" i="42"/>
  <c r="D7" i="9"/>
  <c r="D41" i="9"/>
  <c r="D32" i="9"/>
  <c r="D34" i="9"/>
  <c r="B25" i="46" l="1"/>
  <c r="J59" i="46"/>
  <c r="F22" i="46"/>
  <c r="E78" i="6"/>
  <c r="E65" i="6"/>
  <c r="B64" i="6"/>
  <c r="J56" i="6"/>
  <c r="K47" i="29" s="1"/>
  <c r="E55" i="6"/>
  <c r="E58" i="46" s="1"/>
  <c r="I54" i="6"/>
  <c r="I57" i="46" s="1"/>
  <c r="E54" i="6"/>
  <c r="E57" i="46" s="1"/>
  <c r="E51" i="6"/>
  <c r="B51" i="6"/>
  <c r="B50" i="6"/>
  <c r="B45" i="6"/>
  <c r="B52" i="46" s="1"/>
  <c r="B40" i="6"/>
  <c r="B47" i="46" s="1"/>
  <c r="N37" i="6"/>
  <c r="N44" i="46" s="1"/>
  <c r="E37" i="6"/>
  <c r="E44" i="46" s="1"/>
  <c r="B30" i="6"/>
  <c r="B37" i="46" s="1"/>
  <c r="B24" i="6"/>
  <c r="B31" i="46" s="1"/>
  <c r="B18" i="6"/>
  <c r="C38" i="44" l="1"/>
  <c r="G88" i="3" l="1"/>
  <c r="I56" i="6" s="1"/>
  <c r="D88" i="3"/>
  <c r="E56" i="6" l="1"/>
  <c r="C39" i="44"/>
  <c r="J47" i="29"/>
  <c r="I59" i="46"/>
  <c r="A1" i="48"/>
  <c r="AJ2" i="59"/>
  <c r="F47" i="29" l="1"/>
  <c r="E59" i="46"/>
  <c r="L19" i="46"/>
  <c r="G19" i="46"/>
  <c r="B19" i="46"/>
  <c r="A4" i="46"/>
  <c r="C35" i="41"/>
  <c r="D35" i="41"/>
  <c r="F35" i="41"/>
  <c r="G35" i="41" s="1"/>
  <c r="H35" i="41"/>
  <c r="I35" i="41" s="1"/>
  <c r="J35" i="41"/>
  <c r="C36" i="41"/>
  <c r="E35" i="41" l="1"/>
  <c r="L35" i="41"/>
  <c r="G2" i="59" l="1"/>
  <c r="D42" i="12"/>
  <c r="K2" i="59" l="1"/>
  <c r="D45" i="12"/>
  <c r="C2" i="59" l="1"/>
  <c r="D2" i="59"/>
  <c r="B2" i="59"/>
  <c r="C22" i="35" l="1"/>
  <c r="AQ2" i="59" l="1"/>
  <c r="AP2" i="59"/>
  <c r="AO2" i="59"/>
  <c r="AN2" i="59"/>
  <c r="AM2" i="59"/>
  <c r="AL2" i="59"/>
  <c r="AI2" i="59"/>
  <c r="AH2" i="59"/>
  <c r="AG2" i="59"/>
  <c r="AA2" i="59"/>
  <c r="Y2" i="59"/>
  <c r="U2" i="59"/>
  <c r="M2" i="59"/>
  <c r="L2" i="59"/>
  <c r="D46" i="12" l="1"/>
  <c r="D44" i="12" l="1"/>
  <c r="D43" i="12" s="1"/>
  <c r="H2" i="59" s="1"/>
  <c r="G35" i="12"/>
  <c r="D35" i="12"/>
  <c r="R5" i="6"/>
  <c r="A1" i="12"/>
  <c r="A13" i="49"/>
  <c r="A3" i="46"/>
  <c r="A1" i="5"/>
  <c r="F21" i="46"/>
  <c r="H11" i="46"/>
  <c r="H10" i="46"/>
  <c r="R9" i="46"/>
  <c r="L9" i="46"/>
  <c r="H9" i="46"/>
  <c r="C10" i="41" l="1"/>
  <c r="L10" i="41" s="1"/>
  <c r="H29" i="48" l="1"/>
  <c r="E29" i="48"/>
  <c r="H13" i="29"/>
  <c r="B29" i="48"/>
  <c r="B13" i="29"/>
  <c r="D20" i="48"/>
  <c r="D19" i="48"/>
  <c r="D17" i="48"/>
  <c r="D16" i="48"/>
  <c r="E15" i="48"/>
  <c r="E14" i="48"/>
  <c r="A7" i="48"/>
  <c r="I40" i="45"/>
  <c r="N34" i="45"/>
  <c r="M34" i="45"/>
  <c r="J34" i="45"/>
  <c r="I34" i="45"/>
  <c r="G34" i="45"/>
  <c r="F34" i="45"/>
  <c r="C34" i="45"/>
  <c r="B34" i="45"/>
  <c r="N33" i="45"/>
  <c r="M33" i="45"/>
  <c r="J33" i="45"/>
  <c r="I33" i="45"/>
  <c r="G33" i="45"/>
  <c r="F33" i="45"/>
  <c r="C33" i="45"/>
  <c r="B33" i="45"/>
  <c r="N32" i="45"/>
  <c r="O33" i="45" s="1"/>
  <c r="M32" i="45"/>
  <c r="J32" i="45"/>
  <c r="I32" i="45"/>
  <c r="G32" i="45"/>
  <c r="H33" i="45" s="1"/>
  <c r="F32" i="45"/>
  <c r="C32" i="45"/>
  <c r="B32" i="45"/>
  <c r="A32" i="45"/>
  <c r="A33" i="45" s="1"/>
  <c r="N31" i="45"/>
  <c r="M31" i="45"/>
  <c r="J31" i="45"/>
  <c r="I31" i="45"/>
  <c r="G31" i="45"/>
  <c r="F31" i="45"/>
  <c r="C31" i="45"/>
  <c r="B31" i="45"/>
  <c r="O30" i="45"/>
  <c r="N30" i="45"/>
  <c r="M30" i="45"/>
  <c r="J30" i="45"/>
  <c r="I30" i="45"/>
  <c r="G30" i="45"/>
  <c r="F30" i="45"/>
  <c r="C30" i="45"/>
  <c r="B30" i="45"/>
  <c r="N29" i="45"/>
  <c r="M29" i="45"/>
  <c r="J29" i="45"/>
  <c r="I29" i="45"/>
  <c r="G29" i="45"/>
  <c r="H30" i="45" s="1"/>
  <c r="F29" i="45"/>
  <c r="C29" i="45"/>
  <c r="B29" i="45"/>
  <c r="N28" i="45"/>
  <c r="M28" i="45"/>
  <c r="J28" i="45"/>
  <c r="I28" i="45"/>
  <c r="G28" i="45"/>
  <c r="F28" i="45"/>
  <c r="C28" i="45"/>
  <c r="B28" i="45"/>
  <c r="N27" i="45"/>
  <c r="M27" i="45"/>
  <c r="J27" i="45"/>
  <c r="I27" i="45"/>
  <c r="G27" i="45"/>
  <c r="F27" i="45"/>
  <c r="C27" i="45"/>
  <c r="B27" i="45"/>
  <c r="N26" i="45"/>
  <c r="O27" i="45" s="1"/>
  <c r="M26" i="45"/>
  <c r="J26" i="45"/>
  <c r="I26" i="45"/>
  <c r="G26" i="45"/>
  <c r="F26" i="45"/>
  <c r="C26" i="45"/>
  <c r="B26" i="45"/>
  <c r="N25" i="45"/>
  <c r="M25" i="45"/>
  <c r="J25" i="45"/>
  <c r="I25" i="45"/>
  <c r="G25" i="45"/>
  <c r="F25" i="45"/>
  <c r="C25" i="45"/>
  <c r="B25" i="45"/>
  <c r="N24" i="45"/>
  <c r="M24" i="45"/>
  <c r="J24" i="45"/>
  <c r="I24" i="45"/>
  <c r="G24" i="45"/>
  <c r="F24" i="45"/>
  <c r="C24" i="45"/>
  <c r="B24" i="45"/>
  <c r="N23" i="45"/>
  <c r="O24" i="45" s="1"/>
  <c r="M23" i="45"/>
  <c r="J23" i="45"/>
  <c r="I23" i="45"/>
  <c r="G23" i="45"/>
  <c r="H24" i="45" s="1"/>
  <c r="F23" i="45"/>
  <c r="C23" i="45"/>
  <c r="B23" i="45"/>
  <c r="N22" i="45"/>
  <c r="M22" i="45"/>
  <c r="J22" i="45"/>
  <c r="I22" i="45"/>
  <c r="G22" i="45"/>
  <c r="F22" i="45"/>
  <c r="C22" i="45"/>
  <c r="B22" i="45"/>
  <c r="N21" i="45"/>
  <c r="M21" i="45"/>
  <c r="J21" i="45"/>
  <c r="I21" i="45"/>
  <c r="G21" i="45"/>
  <c r="F21" i="45"/>
  <c r="C21" i="45"/>
  <c r="B21" i="45"/>
  <c r="N20" i="45"/>
  <c r="O21" i="45" s="1"/>
  <c r="M20" i="45"/>
  <c r="J20" i="45"/>
  <c r="I20" i="45"/>
  <c r="G20" i="45"/>
  <c r="F20" i="45"/>
  <c r="C20" i="45"/>
  <c r="B20" i="45"/>
  <c r="J39" i="44"/>
  <c r="I40" i="44"/>
  <c r="A32" i="44"/>
  <c r="O30" i="44"/>
  <c r="H30" i="44"/>
  <c r="O27" i="44"/>
  <c r="H27" i="44"/>
  <c r="O24" i="44"/>
  <c r="H24" i="44"/>
  <c r="O21" i="44"/>
  <c r="H21" i="44"/>
  <c r="E102" i="46"/>
  <c r="E101" i="46"/>
  <c r="E100" i="46"/>
  <c r="E99" i="46"/>
  <c r="E92" i="46"/>
  <c r="H27" i="45" l="1"/>
  <c r="H21" i="45"/>
  <c r="L37" i="44"/>
  <c r="L40" i="44"/>
  <c r="L39" i="44"/>
  <c r="L38" i="44"/>
  <c r="L28" i="47"/>
  <c r="K28" i="47"/>
  <c r="L27" i="47"/>
  <c r="K27" i="47"/>
  <c r="L26" i="47"/>
  <c r="K26" i="47"/>
  <c r="L25" i="47"/>
  <c r="K25" i="47"/>
  <c r="K40" i="44"/>
  <c r="K39" i="44"/>
  <c r="K38" i="44"/>
  <c r="K37" i="44"/>
  <c r="J28" i="47"/>
  <c r="J27" i="47"/>
  <c r="J26" i="47"/>
  <c r="J25" i="47"/>
  <c r="I28" i="47"/>
  <c r="I27" i="47"/>
  <c r="C27" i="47"/>
  <c r="I26" i="47"/>
  <c r="C26" i="47"/>
  <c r="I25" i="47"/>
  <c r="O21" i="47"/>
  <c r="H21" i="47"/>
  <c r="O18" i="47"/>
  <c r="H18" i="47"/>
  <c r="O15" i="47"/>
  <c r="H15" i="47"/>
  <c r="O12" i="47"/>
  <c r="H12" i="47"/>
  <c r="A11" i="47"/>
  <c r="A14" i="47" s="1"/>
  <c r="O9" i="47"/>
  <c r="H9" i="47"/>
  <c r="A9" i="47"/>
  <c r="L29" i="47" l="1"/>
  <c r="K29" i="47"/>
  <c r="M26" i="47"/>
  <c r="M28" i="47"/>
  <c r="M25" i="47"/>
  <c r="J29" i="47"/>
  <c r="M27" i="47"/>
  <c r="A17" i="47"/>
  <c r="A15" i="47"/>
  <c r="I29" i="47"/>
  <c r="A12" i="47"/>
  <c r="M29" i="47" l="1"/>
  <c r="A20" i="47"/>
  <c r="A21" i="47" s="1"/>
  <c r="A18" i="47"/>
  <c r="Q61" i="46" l="1"/>
  <c r="F62" i="46"/>
  <c r="F63" i="46"/>
  <c r="F64" i="46"/>
  <c r="F61" i="46"/>
  <c r="C62" i="46"/>
  <c r="C63" i="46"/>
  <c r="C64" i="46"/>
  <c r="C61" i="46"/>
  <c r="B85" i="46"/>
  <c r="E81" i="46"/>
  <c r="B81" i="46"/>
  <c r="E72" i="46"/>
  <c r="B72" i="46"/>
  <c r="G16" i="46"/>
  <c r="G14" i="46"/>
  <c r="G13" i="46"/>
  <c r="G12" i="46"/>
  <c r="G8" i="46"/>
  <c r="G7" i="46"/>
  <c r="I36" i="45"/>
  <c r="C37" i="45"/>
  <c r="N19" i="45"/>
  <c r="M19" i="45"/>
  <c r="J19" i="45"/>
  <c r="I19" i="45"/>
  <c r="N18" i="45"/>
  <c r="M18" i="45"/>
  <c r="J18" i="45"/>
  <c r="I18" i="45"/>
  <c r="N17" i="45"/>
  <c r="M17" i="45"/>
  <c r="J17" i="45"/>
  <c r="I17" i="45"/>
  <c r="N16" i="45"/>
  <c r="M16" i="45"/>
  <c r="J16" i="45"/>
  <c r="I16" i="45"/>
  <c r="N15" i="45"/>
  <c r="M15" i="45"/>
  <c r="J15" i="45"/>
  <c r="I15" i="45"/>
  <c r="N14" i="45"/>
  <c r="M14" i="45"/>
  <c r="J14" i="45"/>
  <c r="I14" i="45"/>
  <c r="N13" i="45"/>
  <c r="M13" i="45"/>
  <c r="J13" i="45"/>
  <c r="I13" i="45"/>
  <c r="N12" i="45"/>
  <c r="M12" i="45"/>
  <c r="J12" i="45"/>
  <c r="I12" i="45"/>
  <c r="N11" i="45"/>
  <c r="M11" i="45"/>
  <c r="J11" i="45"/>
  <c r="I11" i="45"/>
  <c r="N10" i="45"/>
  <c r="M10" i="45"/>
  <c r="J10" i="45"/>
  <c r="I10" i="45"/>
  <c r="N9" i="45"/>
  <c r="M9" i="45"/>
  <c r="J9" i="45"/>
  <c r="I9" i="45"/>
  <c r="G19" i="45"/>
  <c r="F19" i="45"/>
  <c r="C19" i="45"/>
  <c r="B19" i="45"/>
  <c r="G18" i="45"/>
  <c r="F18" i="45"/>
  <c r="C18" i="45"/>
  <c r="B18" i="45"/>
  <c r="G17" i="45"/>
  <c r="F17" i="45"/>
  <c r="C17" i="45"/>
  <c r="B17" i="45"/>
  <c r="G16" i="45"/>
  <c r="F16" i="45"/>
  <c r="C16" i="45"/>
  <c r="B16" i="45"/>
  <c r="G15" i="45"/>
  <c r="F15" i="45"/>
  <c r="C15" i="45"/>
  <c r="B15" i="45"/>
  <c r="G14" i="45"/>
  <c r="F14" i="45"/>
  <c r="C14" i="45"/>
  <c r="B14" i="45"/>
  <c r="G13" i="45"/>
  <c r="F13" i="45"/>
  <c r="C13" i="45"/>
  <c r="B13" i="45"/>
  <c r="G12" i="45"/>
  <c r="F12" i="45"/>
  <c r="C12" i="45"/>
  <c r="B12" i="45"/>
  <c r="G11" i="45"/>
  <c r="F11" i="45"/>
  <c r="C11" i="45"/>
  <c r="B11" i="45"/>
  <c r="B10" i="45"/>
  <c r="G10" i="45"/>
  <c r="F10" i="45"/>
  <c r="C10" i="45"/>
  <c r="G9" i="45"/>
  <c r="F9" i="45"/>
  <c r="C9" i="45"/>
  <c r="B9" i="45"/>
  <c r="O8" i="45"/>
  <c r="N8" i="45"/>
  <c r="M8" i="45"/>
  <c r="J8" i="45"/>
  <c r="I8" i="45"/>
  <c r="H8" i="45"/>
  <c r="G8" i="45"/>
  <c r="F8" i="45"/>
  <c r="C8" i="45"/>
  <c r="B8" i="45"/>
  <c r="A8" i="45"/>
  <c r="A9" i="45" s="1"/>
  <c r="K47" i="45"/>
  <c r="K58" i="45"/>
  <c r="K57" i="45"/>
  <c r="K53" i="45"/>
  <c r="K52" i="45"/>
  <c r="K48" i="45"/>
  <c r="J37" i="44"/>
  <c r="J40" i="44"/>
  <c r="J38" i="44"/>
  <c r="I39" i="44"/>
  <c r="I38" i="44"/>
  <c r="I37" i="44"/>
  <c r="D22" i="49" l="1"/>
  <c r="N2" i="59"/>
  <c r="K59" i="45"/>
  <c r="K49" i="45"/>
  <c r="K54" i="45"/>
  <c r="J39" i="45"/>
  <c r="J38" i="45"/>
  <c r="H12" i="45"/>
  <c r="O15" i="45"/>
  <c r="I37" i="45"/>
  <c r="J37" i="45"/>
  <c r="H9" i="45"/>
  <c r="I39" i="45"/>
  <c r="O9" i="45"/>
  <c r="I38" i="45"/>
  <c r="L40" i="45"/>
  <c r="L39" i="45"/>
  <c r="K39" i="45"/>
  <c r="L38" i="45"/>
  <c r="K38" i="45"/>
  <c r="L37" i="45"/>
  <c r="K37" i="45"/>
  <c r="K40" i="45"/>
  <c r="A11" i="45"/>
  <c r="A12" i="45" s="1"/>
  <c r="H18" i="45"/>
  <c r="O12" i="45"/>
  <c r="J40" i="45"/>
  <c r="O18" i="45"/>
  <c r="H15" i="45"/>
  <c r="K41" i="45" l="1"/>
  <c r="L41" i="45"/>
  <c r="A14" i="45"/>
  <c r="A17" i="45" s="1"/>
  <c r="A20" i="45" s="1"/>
  <c r="M39" i="45"/>
  <c r="I41" i="45"/>
  <c r="M40" i="45"/>
  <c r="M38" i="45"/>
  <c r="J41" i="45"/>
  <c r="M37" i="45"/>
  <c r="A21" i="45" l="1"/>
  <c r="A23" i="45"/>
  <c r="A15" i="45"/>
  <c r="M41" i="45"/>
  <c r="A18" i="45"/>
  <c r="A24" i="45" l="1"/>
  <c r="A26" i="45"/>
  <c r="O33" i="44"/>
  <c r="H33" i="44"/>
  <c r="O18" i="44"/>
  <c r="H18" i="44"/>
  <c r="O15" i="44"/>
  <c r="H15" i="44"/>
  <c r="A11" i="44"/>
  <c r="A12" i="44" s="1"/>
  <c r="O12" i="44"/>
  <c r="H12" i="44"/>
  <c r="J41" i="44"/>
  <c r="K41" i="44"/>
  <c r="L41" i="44"/>
  <c r="I41" i="44"/>
  <c r="M38" i="44"/>
  <c r="M39" i="44"/>
  <c r="M40" i="44"/>
  <c r="M37" i="44"/>
  <c r="O9" i="44"/>
  <c r="H9" i="44"/>
  <c r="C39" i="45"/>
  <c r="C38" i="45"/>
  <c r="A9" i="44"/>
  <c r="D34" i="12"/>
  <c r="H6" i="29"/>
  <c r="D33" i="12"/>
  <c r="H8" i="29"/>
  <c r="D11" i="41"/>
  <c r="D12" i="41"/>
  <c r="D13" i="41"/>
  <c r="D14" i="41"/>
  <c r="D15" i="41"/>
  <c r="D16" i="41"/>
  <c r="D17" i="41"/>
  <c r="D18" i="41"/>
  <c r="D19" i="41"/>
  <c r="D20" i="41"/>
  <c r="D21" i="41"/>
  <c r="D22" i="41"/>
  <c r="D23" i="41"/>
  <c r="D24" i="41"/>
  <c r="D25" i="41"/>
  <c r="D26" i="41"/>
  <c r="D27" i="41"/>
  <c r="D28" i="41"/>
  <c r="D29" i="41"/>
  <c r="D30" i="41"/>
  <c r="D31" i="41"/>
  <c r="D32" i="41"/>
  <c r="D33" i="41"/>
  <c r="D34" i="41"/>
  <c r="D36" i="41"/>
  <c r="D10" i="41"/>
  <c r="L36" i="41"/>
  <c r="C11" i="41"/>
  <c r="L11" i="41" s="1"/>
  <c r="C12" i="41"/>
  <c r="L12" i="41" s="1"/>
  <c r="C13" i="41"/>
  <c r="L13" i="41" s="1"/>
  <c r="C14" i="41"/>
  <c r="L14" i="41" s="1"/>
  <c r="C15" i="41"/>
  <c r="C16" i="41"/>
  <c r="L16" i="41" s="1"/>
  <c r="C17" i="41"/>
  <c r="L17" i="41" s="1"/>
  <c r="C18" i="41"/>
  <c r="L18" i="41" s="1"/>
  <c r="C19" i="41"/>
  <c r="L19" i="41" s="1"/>
  <c r="C20" i="41"/>
  <c r="L20" i="41" s="1"/>
  <c r="C21" i="41"/>
  <c r="L21" i="41" s="1"/>
  <c r="C22" i="41"/>
  <c r="L22" i="41" s="1"/>
  <c r="C23" i="41"/>
  <c r="C24" i="41"/>
  <c r="L24" i="41" s="1"/>
  <c r="C25" i="41"/>
  <c r="L25" i="41" s="1"/>
  <c r="C26" i="41"/>
  <c r="L26" i="41" s="1"/>
  <c r="C27" i="41"/>
  <c r="L27" i="41" s="1"/>
  <c r="C28" i="41"/>
  <c r="L28" i="41" s="1"/>
  <c r="C29" i="41"/>
  <c r="L29" i="41" s="1"/>
  <c r="C30" i="41"/>
  <c r="L30" i="41" s="1"/>
  <c r="C31" i="41"/>
  <c r="C32" i="41"/>
  <c r="L32" i="41" s="1"/>
  <c r="C33" i="41"/>
  <c r="L33" i="41" s="1"/>
  <c r="L34" i="41"/>
  <c r="A27" i="45" l="1"/>
  <c r="A29" i="45"/>
  <c r="A30" i="45" s="1"/>
  <c r="A14" i="44"/>
  <c r="M41" i="44"/>
  <c r="L31" i="41"/>
  <c r="L23" i="41"/>
  <c r="L15" i="41"/>
  <c r="E10" i="41"/>
  <c r="E27" i="41"/>
  <c r="F27" i="41"/>
  <c r="G27" i="41" s="1"/>
  <c r="H27" i="41"/>
  <c r="I27" i="41" s="1"/>
  <c r="J27" i="41"/>
  <c r="E28" i="41"/>
  <c r="F28" i="41"/>
  <c r="G28" i="41" s="1"/>
  <c r="H28" i="41"/>
  <c r="I28" i="41" s="1"/>
  <c r="J28" i="41"/>
  <c r="A15" i="44" l="1"/>
  <c r="A17" i="44"/>
  <c r="A20" i="44" s="1"/>
  <c r="N32" i="43"/>
  <c r="N23" i="43"/>
  <c r="N19" i="43"/>
  <c r="D27" i="9"/>
  <c r="E26" i="41"/>
  <c r="F26" i="41"/>
  <c r="G26" i="41" s="1"/>
  <c r="H26" i="41"/>
  <c r="I26" i="41" s="1"/>
  <c r="J26" i="41"/>
  <c r="E29" i="41"/>
  <c r="F29" i="41"/>
  <c r="G29" i="41" s="1"/>
  <c r="H29" i="41"/>
  <c r="I29" i="41" s="1"/>
  <c r="J29" i="41"/>
  <c r="J11" i="41"/>
  <c r="J12" i="41"/>
  <c r="J13" i="41"/>
  <c r="J14" i="41"/>
  <c r="J15" i="41"/>
  <c r="J16" i="41"/>
  <c r="J17" i="41"/>
  <c r="J18" i="41"/>
  <c r="J19" i="41"/>
  <c r="J20" i="41"/>
  <c r="J21" i="41"/>
  <c r="J22" i="41"/>
  <c r="J23" i="41"/>
  <c r="J24" i="41"/>
  <c r="J25" i="41"/>
  <c r="J30" i="41"/>
  <c r="J31" i="41"/>
  <c r="J32" i="41"/>
  <c r="J33" i="41"/>
  <c r="J34" i="41"/>
  <c r="J36" i="41"/>
  <c r="J10" i="41"/>
  <c r="H11" i="41"/>
  <c r="H12" i="41"/>
  <c r="H13" i="41"/>
  <c r="H14" i="41"/>
  <c r="H15" i="41"/>
  <c r="H16" i="41"/>
  <c r="H17" i="41"/>
  <c r="H18" i="41"/>
  <c r="H19" i="41"/>
  <c r="H20" i="41"/>
  <c r="H21" i="41"/>
  <c r="H22" i="41"/>
  <c r="H23" i="41"/>
  <c r="H24" i="41"/>
  <c r="H25" i="41"/>
  <c r="H30" i="41"/>
  <c r="H31" i="41"/>
  <c r="H32" i="41"/>
  <c r="H33" i="41"/>
  <c r="I33" i="41" s="1"/>
  <c r="H34" i="41"/>
  <c r="H36" i="41"/>
  <c r="H10" i="41"/>
  <c r="F11" i="41"/>
  <c r="F12" i="41"/>
  <c r="F13" i="41"/>
  <c r="F14" i="41"/>
  <c r="F15" i="41"/>
  <c r="F16" i="41"/>
  <c r="F17" i="41"/>
  <c r="F18" i="41"/>
  <c r="F19" i="41"/>
  <c r="F20" i="41"/>
  <c r="F21" i="41"/>
  <c r="F22" i="41"/>
  <c r="G22" i="41" s="1"/>
  <c r="F23" i="41"/>
  <c r="F24" i="41"/>
  <c r="F25" i="41"/>
  <c r="F30" i="41"/>
  <c r="F31" i="41"/>
  <c r="F32" i="41"/>
  <c r="F33" i="41"/>
  <c r="G33" i="41" s="1"/>
  <c r="F34" i="41"/>
  <c r="F36" i="41"/>
  <c r="F10" i="41"/>
  <c r="E11" i="41"/>
  <c r="E12" i="41"/>
  <c r="E13" i="41"/>
  <c r="E14" i="41"/>
  <c r="E15" i="41"/>
  <c r="E16" i="41"/>
  <c r="E17" i="41"/>
  <c r="E18" i="41"/>
  <c r="E19" i="41"/>
  <c r="E20" i="41"/>
  <c r="E21" i="41"/>
  <c r="E22" i="41"/>
  <c r="E23" i="41"/>
  <c r="E24" i="41"/>
  <c r="E25" i="41"/>
  <c r="E30" i="41"/>
  <c r="E31" i="41"/>
  <c r="E32" i="41"/>
  <c r="E33" i="41"/>
  <c r="E34" i="41"/>
  <c r="E36" i="41"/>
  <c r="E11" i="42"/>
  <c r="E4" i="42"/>
  <c r="A21" i="44" l="1"/>
  <c r="A23" i="44"/>
  <c r="A18" i="44"/>
  <c r="C37" i="41"/>
  <c r="I11" i="41"/>
  <c r="I12" i="41"/>
  <c r="I13" i="41"/>
  <c r="I14" i="41"/>
  <c r="I15" i="41"/>
  <c r="I16" i="41"/>
  <c r="I17" i="41"/>
  <c r="I18" i="41"/>
  <c r="I19" i="41"/>
  <c r="I20" i="41"/>
  <c r="I21" i="41"/>
  <c r="I22" i="41"/>
  <c r="I23" i="41"/>
  <c r="I24" i="41"/>
  <c r="I25" i="41"/>
  <c r="I30" i="41"/>
  <c r="I31" i="41"/>
  <c r="I32" i="41"/>
  <c r="I34" i="41"/>
  <c r="I36" i="41"/>
  <c r="G11" i="41"/>
  <c r="G12" i="41"/>
  <c r="G13" i="41"/>
  <c r="G14" i="41"/>
  <c r="G15" i="41"/>
  <c r="G16" i="41"/>
  <c r="G17" i="41"/>
  <c r="G18" i="41"/>
  <c r="G19" i="41"/>
  <c r="G20" i="41"/>
  <c r="G21" i="41"/>
  <c r="G23" i="41"/>
  <c r="G24" i="41"/>
  <c r="G25" i="41"/>
  <c r="G30" i="41"/>
  <c r="G31" i="41"/>
  <c r="G32" i="41"/>
  <c r="G34" i="41"/>
  <c r="G36" i="41"/>
  <c r="A24" i="44" l="1"/>
  <c r="A26" i="44"/>
  <c r="A33" i="44"/>
  <c r="I10" i="41"/>
  <c r="I37" i="41" s="1"/>
  <c r="H37" i="41"/>
  <c r="G10" i="41"/>
  <c r="F37" i="41"/>
  <c r="K10" i="41"/>
  <c r="K35" i="41" s="1"/>
  <c r="J37" i="41"/>
  <c r="M35" i="41" l="1"/>
  <c r="N35" i="41"/>
  <c r="M10" i="41"/>
  <c r="N10" i="41"/>
  <c r="A27" i="44"/>
  <c r="A29" i="44"/>
  <c r="A30" i="44" s="1"/>
  <c r="G37" i="41"/>
  <c r="K28" i="41"/>
  <c r="N28" i="41" s="1"/>
  <c r="K27" i="41"/>
  <c r="N27" i="41" s="1"/>
  <c r="K20" i="41"/>
  <c r="N20" i="41" s="1"/>
  <c r="K23" i="41"/>
  <c r="N23" i="41" s="1"/>
  <c r="K24" i="41"/>
  <c r="N24" i="41" s="1"/>
  <c r="K22" i="41"/>
  <c r="N22" i="41" s="1"/>
  <c r="K12" i="41"/>
  <c r="N12" i="41" s="1"/>
  <c r="K36" i="41"/>
  <c r="N36" i="41" s="1"/>
  <c r="K31" i="41"/>
  <c r="N31" i="41" s="1"/>
  <c r="K15" i="41"/>
  <c r="N15" i="41" s="1"/>
  <c r="K33" i="41"/>
  <c r="N33" i="41" s="1"/>
  <c r="K18" i="41"/>
  <c r="N18" i="41" s="1"/>
  <c r="K16" i="41"/>
  <c r="N16" i="41" s="1"/>
  <c r="K11" i="41"/>
  <c r="N11" i="41" s="1"/>
  <c r="K17" i="41"/>
  <c r="N17" i="41" s="1"/>
  <c r="K21" i="41"/>
  <c r="N21" i="41" s="1"/>
  <c r="K32" i="41"/>
  <c r="N32" i="41" s="1"/>
  <c r="K14" i="41"/>
  <c r="N14" i="41" s="1"/>
  <c r="K26" i="41"/>
  <c r="N26" i="41" s="1"/>
  <c r="K25" i="41"/>
  <c r="N25" i="41" s="1"/>
  <c r="K30" i="41"/>
  <c r="N30" i="41" s="1"/>
  <c r="K34" i="41"/>
  <c r="N34" i="41" s="1"/>
  <c r="K13" i="41"/>
  <c r="N13" i="41" s="1"/>
  <c r="K19" i="41"/>
  <c r="N19" i="41" s="1"/>
  <c r="K29" i="41"/>
  <c r="N29" i="41" s="1"/>
  <c r="N37" i="41" l="1"/>
  <c r="G31" i="12" s="1"/>
  <c r="M18" i="41"/>
  <c r="M26" i="41"/>
  <c r="M24" i="41"/>
  <c r="M27" i="41"/>
  <c r="M16" i="41"/>
  <c r="M20" i="41"/>
  <c r="M31" i="41"/>
  <c r="M28" i="41"/>
  <c r="M30" i="41"/>
  <c r="M33" i="41"/>
  <c r="M23" i="41"/>
  <c r="M14" i="41"/>
  <c r="M29" i="41"/>
  <c r="M19" i="41"/>
  <c r="M13" i="41"/>
  <c r="M12" i="41"/>
  <c r="M25" i="41"/>
  <c r="M15" i="41"/>
  <c r="M32" i="41"/>
  <c r="M21" i="41"/>
  <c r="M36" i="41"/>
  <c r="M17" i="41"/>
  <c r="M34" i="41"/>
  <c r="M11" i="41"/>
  <c r="M22" i="41"/>
  <c r="K37" i="41"/>
  <c r="D17" i="9" l="1"/>
  <c r="D21" i="9" l="1"/>
  <c r="H10" i="29" l="1"/>
  <c r="S5" i="29"/>
  <c r="H5" i="29"/>
  <c r="H4" i="29"/>
  <c r="D29" i="12"/>
  <c r="D28" i="12"/>
  <c r="D27" i="12"/>
  <c r="D23" i="12"/>
  <c r="D22" i="12"/>
  <c r="D21" i="12"/>
  <c r="D20" i="12"/>
  <c r="D17" i="12"/>
  <c r="E16" i="12"/>
  <c r="E15" i="12"/>
  <c r="M13" i="29"/>
  <c r="H35" i="12" l="1"/>
  <c r="E89" i="46"/>
  <c r="P2" i="59"/>
  <c r="Q2" i="59" l="1"/>
  <c r="R2" i="59" s="1"/>
  <c r="C8" i="21"/>
  <c r="F31" i="29" l="1"/>
  <c r="F32" i="29"/>
  <c r="F33" i="29"/>
  <c r="F34" i="29"/>
  <c r="F35" i="29"/>
  <c r="F36" i="29"/>
  <c r="F37" i="29"/>
  <c r="F38" i="29"/>
  <c r="F39" i="29"/>
  <c r="F40" i="29"/>
  <c r="F41" i="29"/>
  <c r="D24" i="12" l="1"/>
  <c r="D18" i="12"/>
  <c r="G12" i="7" l="1"/>
  <c r="F46" i="29"/>
  <c r="B15" i="6"/>
  <c r="J2" i="59" s="1"/>
  <c r="G10" i="6"/>
  <c r="C10" i="21" s="1"/>
  <c r="G8" i="6"/>
  <c r="D26" i="48" s="1"/>
  <c r="G5" i="6"/>
  <c r="C5" i="21" s="1"/>
  <c r="G4" i="6"/>
  <c r="D28" i="5"/>
  <c r="D27" i="5"/>
  <c r="D26" i="5"/>
  <c r="D22" i="5"/>
  <c r="D21" i="5"/>
  <c r="D20" i="5"/>
  <c r="D19" i="5"/>
  <c r="D17" i="5"/>
  <c r="D16" i="5"/>
  <c r="E15" i="5"/>
  <c r="E14" i="5"/>
  <c r="F2" i="59" s="1"/>
  <c r="D21" i="49" l="1"/>
  <c r="O2" i="59"/>
  <c r="E91" i="46"/>
  <c r="D41" i="12"/>
  <c r="D30" i="48"/>
  <c r="A3" i="49"/>
  <c r="A5" i="49"/>
  <c r="A4" i="49"/>
  <c r="D12" i="27"/>
  <c r="H12" i="7"/>
  <c r="F30" i="29"/>
  <c r="C7" i="21"/>
  <c r="J46" i="29"/>
  <c r="D12" i="7"/>
  <c r="D5" i="7" l="1"/>
  <c r="C21" i="35" l="1"/>
  <c r="D14" i="35"/>
  <c r="C14" i="35"/>
  <c r="C10" i="35"/>
  <c r="C8" i="35"/>
  <c r="C7" i="35"/>
  <c r="C5" i="35"/>
  <c r="D12" i="18" l="1"/>
  <c r="B13" i="18"/>
  <c r="D13" i="18" s="1"/>
  <c r="K27" i="18"/>
  <c r="J27" i="18"/>
  <c r="J30" i="18" l="1"/>
  <c r="B14" i="18"/>
  <c r="B15" i="18" l="1"/>
  <c r="D14" i="18"/>
  <c r="B16" i="18" l="1"/>
  <c r="D15" i="18"/>
  <c r="B17" i="18" l="1"/>
  <c r="D16" i="18"/>
  <c r="B18" i="18" l="1"/>
  <c r="D17" i="18"/>
  <c r="B19" i="18" l="1"/>
  <c r="D18" i="18"/>
  <c r="R52" i="29"/>
  <c r="R51" i="29"/>
  <c r="R50" i="29"/>
  <c r="R49" i="29"/>
  <c r="G52" i="29"/>
  <c r="G51" i="29"/>
  <c r="G50" i="29"/>
  <c r="G49" i="29"/>
  <c r="C52" i="29"/>
  <c r="C51" i="29"/>
  <c r="C50" i="29"/>
  <c r="C49" i="29"/>
  <c r="B20" i="18" l="1"/>
  <c r="D19" i="18"/>
  <c r="B43" i="29"/>
  <c r="B21" i="18" l="1"/>
  <c r="D20" i="18"/>
  <c r="D25" i="12"/>
  <c r="D21" i="18" l="1"/>
  <c r="C12" i="21"/>
  <c r="C12" i="35" s="1"/>
  <c r="C16" i="35"/>
  <c r="C15" i="35"/>
  <c r="D17" i="35" l="1"/>
  <c r="G7" i="6" l="1"/>
  <c r="H7" i="29"/>
  <c r="A7" i="5"/>
  <c r="G6" i="6"/>
  <c r="D25" i="48" s="1"/>
  <c r="D20" i="49" l="1"/>
  <c r="I2" i="59"/>
  <c r="H12" i="27"/>
  <c r="K12" i="7"/>
  <c r="E12" i="21" l="1"/>
  <c r="E12" i="3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小金丸 幸(Koganemaru Miyuki)</author>
  </authors>
  <commentList>
    <comment ref="B8" authorId="0" shapeId="0" xr:uid="{0A8A648A-A1F4-4D7D-AB4C-5A0FAA98CAA2}">
      <text>
        <r>
          <rPr>
            <sz val="9"/>
            <color indexed="81"/>
            <rFont val="MS P ゴシック"/>
            <family val="3"/>
            <charset val="128"/>
          </rPr>
          <t xml:space="preserve">プルダウンで選択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田中 理紗(Tanaka Risa)</author>
    <author>小金丸 幸(Koganemaru Miyuki)</author>
  </authors>
  <commentList>
    <comment ref="J3" authorId="0" shapeId="0" xr:uid="{3E3FD934-640E-443D-B512-F2544C6D5830}">
      <text>
        <r>
          <rPr>
            <sz val="10"/>
            <color indexed="81"/>
            <rFont val="ＭＳ Ｐゴシック"/>
            <family val="3"/>
            <charset val="128"/>
          </rPr>
          <t>申請日をご入力ください</t>
        </r>
      </text>
    </comment>
    <comment ref="J20" authorId="1" shapeId="0" xr:uid="{8B8BF0C6-DC5D-4EEC-9374-74F3DD259B0B}">
      <text>
        <r>
          <rPr>
            <sz val="9"/>
            <color indexed="81"/>
            <rFont val="MS P ゴシック"/>
            <family val="3"/>
            <charset val="128"/>
          </rPr>
          <t>押印後、
オリジナルを郵送してください。</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竹村 育枝(Takemura Ikue)</author>
    <author>小金丸 幸(Koganemaru Miyuki)</author>
  </authors>
  <commentList>
    <comment ref="H3" authorId="0" shapeId="0" xr:uid="{00000000-0006-0000-0C00-000001000000}">
      <text>
        <r>
          <rPr>
            <b/>
            <sz val="9"/>
            <color indexed="81"/>
            <rFont val="ＭＳ Ｐゴシック"/>
            <family val="3"/>
            <charset val="128"/>
          </rPr>
          <t>報告日をご入力ください。</t>
        </r>
      </text>
    </comment>
    <comment ref="H15" authorId="1" shapeId="0" xr:uid="{A9312340-5C24-4AE6-976A-3F75A1764B2C}">
      <text>
        <r>
          <rPr>
            <sz val="12"/>
            <color indexed="81"/>
            <rFont val="MS P ゴシック"/>
            <family val="3"/>
            <charset val="128"/>
          </rPr>
          <t>適格請求書発行事業者
登録番号を記載してください。</t>
        </r>
        <r>
          <rPr>
            <b/>
            <sz val="9"/>
            <color indexed="81"/>
            <rFont val="MS P ゴシック"/>
            <family val="3"/>
            <charset val="128"/>
          </rPr>
          <t xml:space="preserve">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小金丸 幸(Koganemaru Miyuki)</author>
  </authors>
  <commentList>
    <comment ref="I1" authorId="0" shapeId="0" xr:uid="{0D82B7BD-9EB9-4F55-A42D-D657BDF0B6FF}">
      <text>
        <r>
          <rPr>
            <sz val="9"/>
            <color indexed="81"/>
            <rFont val="MS P ゴシック"/>
            <family val="3"/>
            <charset val="128"/>
          </rPr>
          <t>2023/10以降の精算払い請求書の場合：
「課税対象」になるは「資料作成費（謝金）」のみです。</t>
        </r>
      </text>
    </comment>
    <comment ref="K1" authorId="0" shapeId="0" xr:uid="{6ACE0A16-81D0-4F36-A96F-CA73CEEB2798}">
      <text>
        <r>
          <rPr>
            <sz val="9"/>
            <color indexed="81"/>
            <rFont val="MS P ゴシック"/>
            <family val="3"/>
            <charset val="128"/>
          </rPr>
          <t xml:space="preserve">・補助対象「○」「×」を入力
「○」のみ算出内訳で集計されます
</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小金丸 幸(Koganemaru Miyuki)</author>
  </authors>
  <commentList>
    <comment ref="J25" authorId="0" shapeId="0" xr:uid="{B341E309-71A5-4C9D-9E6B-9833939023BC}">
      <text>
        <r>
          <rPr>
            <sz val="9"/>
            <color indexed="81"/>
            <rFont val="MS P ゴシック"/>
            <family val="3"/>
            <charset val="128"/>
          </rPr>
          <t xml:space="preserve">費目が分かれるか確認）
</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小金丸 幸(Koganemaru Miyuki)</author>
  </authors>
  <commentList>
    <comment ref="C62" authorId="0" shapeId="0" xr:uid="{B0F9B5C5-D4A0-47E8-97AC-42ECA4C129D9}">
      <text>
        <r>
          <rPr>
            <sz val="11"/>
            <color indexed="81"/>
            <rFont val="MS P ゴシック"/>
            <family val="3"/>
            <charset val="128"/>
          </rPr>
          <t>「セミナー実施目的」「セミナー実施により期待される効果」は、
申込書類に記載した内容を転記してください。</t>
        </r>
        <r>
          <rPr>
            <sz val="9"/>
            <color indexed="81"/>
            <rFont val="MS P ゴシック"/>
            <family val="3"/>
            <charset val="128"/>
          </rPr>
          <t xml:space="preserve">
</t>
        </r>
      </text>
    </comment>
    <comment ref="C85" authorId="0" shapeId="0" xr:uid="{08AB61B5-9AA6-412B-A878-1B32AE1DE6D0}">
      <text>
        <r>
          <rPr>
            <sz val="11"/>
            <color indexed="81"/>
            <rFont val="MS P ゴシック"/>
            <family val="3"/>
            <charset val="128"/>
          </rPr>
          <t>参加者による評価結果を踏まえ記入してください。</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小金丸 幸(Koganemaru Miyuki)</author>
    <author>田中 理紗(Tanaka Risa)</author>
  </authors>
  <commentList>
    <comment ref="B8" authorId="0" shapeId="0" xr:uid="{E78038DC-5E45-4D97-AD51-6F6D97FA89A7}">
      <text>
        <r>
          <rPr>
            <sz val="9"/>
            <color indexed="81"/>
            <rFont val="MS P ゴシック"/>
            <family val="3"/>
            <charset val="128"/>
          </rPr>
          <t xml:space="preserve">プルダウンで選択
</t>
        </r>
      </text>
    </comment>
    <comment ref="B9" authorId="0" shapeId="0" xr:uid="{14B1A88E-39F7-431E-BD64-1EE3FD1B68F3}">
      <text>
        <r>
          <rPr>
            <sz val="9"/>
            <color indexed="81"/>
            <rFont val="MS P ゴシック"/>
            <family val="3"/>
            <charset val="128"/>
          </rPr>
          <t xml:space="preserve">プルダウンで選択
</t>
        </r>
      </text>
    </comment>
    <comment ref="B55" authorId="1" shapeId="0" xr:uid="{E8D2C427-FD9A-45F9-8384-FDD98FDDD942}">
      <text>
        <r>
          <rPr>
            <sz val="10"/>
            <color indexed="81"/>
            <rFont val="ＭＳ Ｐゴシック"/>
            <family val="3"/>
            <charset val="128"/>
          </rPr>
          <t>不要の場合は、非表示にしてください。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田中 理紗(Tanaka Risa)</author>
    <author>小金丸 幸(Koganemaru Miyuki)</author>
  </authors>
  <commentList>
    <comment ref="J2" authorId="0" shapeId="0" xr:uid="{00000000-0006-0000-0100-000001000000}">
      <text>
        <r>
          <rPr>
            <sz val="10"/>
            <color indexed="81"/>
            <rFont val="ＭＳ Ｐゴシック"/>
            <family val="3"/>
            <charset val="128"/>
          </rPr>
          <t>申請日をご入力ください</t>
        </r>
      </text>
    </comment>
    <comment ref="K8" authorId="1" shapeId="0" xr:uid="{B2C795A7-7D16-4A61-9F74-F96C767F2965}">
      <text>
        <r>
          <rPr>
            <sz val="9"/>
            <color indexed="81"/>
            <rFont val="MS P ゴシック"/>
            <family val="3"/>
            <charset val="128"/>
          </rPr>
          <t xml:space="preserve">プルダウンで選択
</t>
        </r>
      </text>
    </comment>
    <comment ref="F18" authorId="1" shapeId="0" xr:uid="{F5AEED11-7E37-43DA-AE21-92EDDCB1D1E2}">
      <text>
        <r>
          <rPr>
            <sz val="10"/>
            <color indexed="81"/>
            <rFont val="MS P ゴシック"/>
            <family val="3"/>
            <charset val="128"/>
          </rPr>
          <t>日本の法人格を有する企業・団体である必要があります。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小金丸 幸(Koganemaru Miyuki)</author>
  </authors>
  <commentList>
    <comment ref="B8" authorId="0" shapeId="0" xr:uid="{86D9950B-4BE7-4630-BFF5-CFCA454606B3}">
      <text>
        <r>
          <rPr>
            <sz val="9"/>
            <color indexed="81"/>
            <rFont val="MS P ゴシック"/>
            <family val="3"/>
            <charset val="128"/>
          </rPr>
          <t xml:space="preserve">プルダウンで選択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田中 理紗(Tanaka Risa)</author>
    <author>小金丸 幸(Koganemaru Miyuki)</author>
  </authors>
  <commentList>
    <comment ref="J3" authorId="0" shapeId="0" xr:uid="{00000000-0006-0000-0300-000001000000}">
      <text>
        <r>
          <rPr>
            <sz val="10"/>
            <color indexed="81"/>
            <rFont val="ＭＳ Ｐゴシック"/>
            <family val="3"/>
            <charset val="128"/>
          </rPr>
          <t>申請日をご入力ください</t>
        </r>
      </text>
    </comment>
    <comment ref="J20" authorId="1" shapeId="0" xr:uid="{CFE44E30-0E03-4932-AB9E-DA242B30E7EE}">
      <text>
        <r>
          <rPr>
            <sz val="9"/>
            <color indexed="81"/>
            <rFont val="MS P ゴシック"/>
            <family val="3"/>
            <charset val="128"/>
          </rPr>
          <t>押印後、
オリジナルを郵送してください。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田中 理紗(Tanaka Risa)</author>
  </authors>
  <commentList>
    <comment ref="I6" authorId="0" shapeId="0" xr:uid="{ACE4265D-7CE1-4C75-B0AA-B5ADA90664EA}">
      <text>
        <r>
          <rPr>
            <sz val="10"/>
            <color indexed="81"/>
            <rFont val="ＭＳ Ｐゴシック"/>
            <family val="3"/>
            <charset val="128"/>
          </rPr>
          <t>申請日をご入力ください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小金丸 幸(Koganemaru Miyuki)</author>
  </authors>
  <commentList>
    <comment ref="A4" authorId="0" shapeId="0" xr:uid="{BE4D8FEE-AE74-402C-B79F-68FFEDB0FD9D}">
      <text>
        <r>
          <rPr>
            <sz val="12"/>
            <color indexed="81"/>
            <rFont val="MS P ゴシック"/>
            <family val="3"/>
            <charset val="128"/>
          </rPr>
          <t xml:space="preserve">ゼロエミはこの行にも反映される
</t>
        </r>
      </text>
    </comment>
    <comment ref="I89" authorId="0" shapeId="0" xr:uid="{5CEA37BB-64C6-46F1-A77B-594888DD653C}">
      <text>
        <r>
          <rPr>
            <sz val="14"/>
            <color indexed="81"/>
            <rFont val="MS P ゴシック"/>
            <family val="3"/>
            <charset val="128"/>
          </rPr>
          <t>要手入力</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小林 恒行(Kobayashi Tsuneyuki)</author>
    <author>田中 理紗(Tanaka Risa)</author>
  </authors>
  <commentList>
    <comment ref="K3" authorId="0" shapeId="0" xr:uid="{00000000-0006-0000-0600-000001000000}">
      <text>
        <r>
          <rPr>
            <sz val="9"/>
            <color indexed="81"/>
            <rFont val="ＭＳ Ｐゴシック"/>
            <family val="3"/>
            <charset val="128"/>
          </rPr>
          <t>申請日をご入力ください</t>
        </r>
      </text>
    </comment>
    <comment ref="D5" authorId="1" shapeId="0" xr:uid="{00000000-0006-0000-0600-000002000000}">
      <text>
        <r>
          <rPr>
            <sz val="10"/>
            <color indexed="81"/>
            <rFont val="ＭＳ Ｐゴシック"/>
            <family val="3"/>
            <charset val="128"/>
          </rPr>
          <t>外国人もカタカナ等日本語で表記し、旅券記載名欄にアルファベットをご記入ください。</t>
        </r>
      </text>
    </comment>
    <comment ref="D10" authorId="1" shapeId="0" xr:uid="{00000000-0006-0000-0600-000003000000}">
      <text>
        <r>
          <rPr>
            <sz val="10"/>
            <color indexed="81"/>
            <rFont val="ＭＳ Ｐゴシック"/>
            <family val="3"/>
            <charset val="128"/>
          </rPr>
          <t>講師の出身国と最終学歴の国が同一の場合は国内、異なる場合は海外を選択してください。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小林 恒行(Kobayashi Tsuneyuki)</author>
    <author>田中 理紗(Tanaka Risa)</author>
  </authors>
  <commentList>
    <comment ref="K3" authorId="0" shapeId="0" xr:uid="{F73C02D4-1A1D-480C-BA22-52E5A542A88E}">
      <text>
        <r>
          <rPr>
            <sz val="9"/>
            <color indexed="81"/>
            <rFont val="ＭＳ Ｐゴシック"/>
            <family val="3"/>
            <charset val="128"/>
          </rPr>
          <t>申請日をご入力ください</t>
        </r>
      </text>
    </comment>
    <comment ref="D5" authorId="1" shapeId="0" xr:uid="{00000000-0006-0000-0700-000002000000}">
      <text>
        <r>
          <rPr>
            <sz val="10"/>
            <color indexed="81"/>
            <rFont val="ＭＳ Ｐゴシック"/>
            <family val="3"/>
            <charset val="128"/>
          </rPr>
          <t>外国人もカタカナ等日本語で表記し、旅券記載名欄にアルファベットをご記入ください。</t>
        </r>
      </text>
    </comment>
    <comment ref="D10" authorId="1" shapeId="0" xr:uid="{00000000-0006-0000-0700-000003000000}">
      <text>
        <r>
          <rPr>
            <sz val="10"/>
            <color indexed="81"/>
            <rFont val="ＭＳ Ｐゴシック"/>
            <family val="3"/>
            <charset val="128"/>
          </rPr>
          <t>講師の出身国と最終学歴の国が同一の場合は国内、異なる場合は海外を選択してください。</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田中 理紗(Tanaka Risa)</author>
  </authors>
  <commentList>
    <comment ref="D4" authorId="0" shapeId="0" xr:uid="{00000000-0006-0000-0800-000001000000}">
      <text>
        <r>
          <rPr>
            <sz val="10"/>
            <color indexed="81"/>
            <rFont val="ＭＳ Ｐゴシック"/>
            <family val="3"/>
            <charset val="128"/>
          </rPr>
          <t>金額欄には、</t>
        </r>
        <r>
          <rPr>
            <b/>
            <sz val="10"/>
            <color indexed="81"/>
            <rFont val="ＭＳ Ｐゴシック"/>
            <family val="3"/>
            <charset val="128"/>
          </rPr>
          <t>円金額</t>
        </r>
        <r>
          <rPr>
            <sz val="10"/>
            <color indexed="81"/>
            <rFont val="ＭＳ Ｐゴシック"/>
            <family val="3"/>
            <charset val="128"/>
          </rPr>
          <t>をご記入ください。</t>
        </r>
        <r>
          <rPr>
            <b/>
            <sz val="10"/>
            <color indexed="81"/>
            <rFont val="ＭＳ Ｐゴシック"/>
            <family val="3"/>
            <charset val="128"/>
          </rPr>
          <t>計算式記入、リンク貼付け等はしないでください。</t>
        </r>
      </text>
    </comment>
    <comment ref="D32" authorId="0" shapeId="0" xr:uid="{00000000-0006-0000-0800-000002000000}">
      <text>
        <r>
          <rPr>
            <b/>
            <sz val="10"/>
            <color indexed="81"/>
            <rFont val="ＭＳ Ｐゴシック"/>
            <family val="3"/>
            <charset val="128"/>
          </rPr>
          <t>現地で発生する</t>
        </r>
        <r>
          <rPr>
            <sz val="10"/>
            <color indexed="81"/>
            <rFont val="ＭＳ Ｐゴシック"/>
            <family val="3"/>
            <charset val="128"/>
          </rPr>
          <t>、運営関係の費用。</t>
        </r>
      </text>
    </comment>
  </commentList>
</comments>
</file>

<file path=xl/sharedStrings.xml><?xml version="1.0" encoding="utf-8"?>
<sst xmlns="http://schemas.openxmlformats.org/spreadsheetml/2006/main" count="1744" uniqueCount="998">
  <si>
    <t>【海外研修実施希望申込】</t>
    <rPh sb="1" eb="3">
      <t>カイガイ</t>
    </rPh>
    <rPh sb="3" eb="5">
      <t>ケンシュウ</t>
    </rPh>
    <rPh sb="5" eb="7">
      <t>ジッシ</t>
    </rPh>
    <rPh sb="7" eb="9">
      <t>キボウ</t>
    </rPh>
    <rPh sb="9" eb="11">
      <t>モウシコミ</t>
    </rPh>
    <phoneticPr fontId="1"/>
  </si>
  <si>
    <t>①</t>
    <phoneticPr fontId="1"/>
  </si>
  <si>
    <t>②</t>
    <phoneticPr fontId="1"/>
  </si>
  <si>
    <t>書式名</t>
    <rPh sb="0" eb="2">
      <t>ショシキ</t>
    </rPh>
    <rPh sb="2" eb="3">
      <t>メイ</t>
    </rPh>
    <phoneticPr fontId="1"/>
  </si>
  <si>
    <t>③</t>
  </si>
  <si>
    <t>⑤</t>
  </si>
  <si>
    <t>⑥</t>
  </si>
  <si>
    <t>⑦</t>
  </si>
  <si>
    <t>海外研修実施申請書</t>
    <rPh sb="0" eb="2">
      <t>カイガイ</t>
    </rPh>
    <rPh sb="2" eb="4">
      <t>ケンシュウ</t>
    </rPh>
    <rPh sb="4" eb="6">
      <t>ジッシ</t>
    </rPh>
    <rPh sb="6" eb="9">
      <t>シンセイショ</t>
    </rPh>
    <phoneticPr fontId="1"/>
  </si>
  <si>
    <t>【海外研修完了報告及び精算払請求】</t>
    <rPh sb="1" eb="3">
      <t>カイガイ</t>
    </rPh>
    <rPh sb="3" eb="5">
      <t>ケンシュウ</t>
    </rPh>
    <rPh sb="5" eb="7">
      <t>カンリョウ</t>
    </rPh>
    <rPh sb="7" eb="9">
      <t>ホウコク</t>
    </rPh>
    <rPh sb="9" eb="10">
      <t>オヨ</t>
    </rPh>
    <rPh sb="11" eb="13">
      <t>セイサン</t>
    </rPh>
    <rPh sb="13" eb="14">
      <t>バライ</t>
    </rPh>
    <rPh sb="14" eb="16">
      <t>セイキュウ</t>
    </rPh>
    <phoneticPr fontId="1"/>
  </si>
  <si>
    <t>⑧</t>
  </si>
  <si>
    <t>2.</t>
    <phoneticPr fontId="1"/>
  </si>
  <si>
    <t>海外研修実施希望申込書</t>
    <rPh sb="0" eb="2">
      <t>カイガイ</t>
    </rPh>
    <rPh sb="2" eb="4">
      <t>ケンシュウ</t>
    </rPh>
    <rPh sb="4" eb="6">
      <t>ジッシ</t>
    </rPh>
    <rPh sb="6" eb="8">
      <t>キボウ</t>
    </rPh>
    <rPh sb="8" eb="11">
      <t>モウシコミショ</t>
    </rPh>
    <phoneticPr fontId="1"/>
  </si>
  <si>
    <t>通訳略歴書</t>
    <phoneticPr fontId="1"/>
  </si>
  <si>
    <t>海外研修完了報告及び精算払請求書</t>
    <rPh sb="0" eb="2">
      <t>カイガイ</t>
    </rPh>
    <rPh sb="2" eb="4">
      <t>ケンシュウ</t>
    </rPh>
    <rPh sb="4" eb="6">
      <t>カンリョウ</t>
    </rPh>
    <rPh sb="6" eb="8">
      <t>ホウコク</t>
    </rPh>
    <rPh sb="8" eb="9">
      <t>オヨ</t>
    </rPh>
    <rPh sb="10" eb="12">
      <t>セイサン</t>
    </rPh>
    <rPh sb="12" eb="13">
      <t>バラ</t>
    </rPh>
    <rPh sb="13" eb="15">
      <t>セイキュウ</t>
    </rPh>
    <rPh sb="15" eb="16">
      <t>ショ</t>
    </rPh>
    <phoneticPr fontId="1"/>
  </si>
  <si>
    <t>海外研修実施結果（報告書）</t>
    <rPh sb="0" eb="2">
      <t>カイガイ</t>
    </rPh>
    <rPh sb="2" eb="4">
      <t>ケンシュウ</t>
    </rPh>
    <rPh sb="4" eb="6">
      <t>ジッシ</t>
    </rPh>
    <rPh sb="6" eb="8">
      <t>ケッカ</t>
    </rPh>
    <rPh sb="9" eb="12">
      <t>ホウコクショ</t>
    </rPh>
    <phoneticPr fontId="1"/>
  </si>
  <si>
    <t>海外研修実績日程表</t>
    <rPh sb="0" eb="2">
      <t>カイガイ</t>
    </rPh>
    <rPh sb="2" eb="4">
      <t>ケンシュウ</t>
    </rPh>
    <rPh sb="4" eb="6">
      <t>ジッセキ</t>
    </rPh>
    <rPh sb="6" eb="9">
      <t>ニッテイヒョウ</t>
    </rPh>
    <phoneticPr fontId="1"/>
  </si>
  <si>
    <t>参加者日当領収書</t>
    <phoneticPr fontId="1"/>
  </si>
  <si>
    <t>研修協力謝金請求書</t>
    <phoneticPr fontId="1"/>
  </si>
  <si>
    <t>研修協力謝金領収書</t>
    <phoneticPr fontId="1"/>
  </si>
  <si>
    <t>参加者出欠確認表</t>
    <rPh sb="0" eb="3">
      <t>サンカシャ</t>
    </rPh>
    <rPh sb="3" eb="5">
      <t>シュッケツ</t>
    </rPh>
    <rPh sb="5" eb="7">
      <t>カクニン</t>
    </rPh>
    <rPh sb="7" eb="8">
      <t>オモテ</t>
    </rPh>
    <phoneticPr fontId="1"/>
  </si>
  <si>
    <t>1）</t>
    <phoneticPr fontId="1"/>
  </si>
  <si>
    <t>2）</t>
    <phoneticPr fontId="1"/>
  </si>
  <si>
    <t>3）</t>
    <phoneticPr fontId="1"/>
  </si>
  <si>
    <t>実施形態</t>
    <rPh sb="0" eb="2">
      <t>ジッシ</t>
    </rPh>
    <rPh sb="2" eb="4">
      <t>ケイタイ</t>
    </rPh>
    <phoneticPr fontId="1"/>
  </si>
  <si>
    <t>住所</t>
    <rPh sb="0" eb="2">
      <t>ジュウショ</t>
    </rPh>
    <phoneticPr fontId="1"/>
  </si>
  <si>
    <t>（和）</t>
    <rPh sb="1" eb="2">
      <t>ワ</t>
    </rPh>
    <phoneticPr fontId="1"/>
  </si>
  <si>
    <t>（英）</t>
    <rPh sb="1" eb="2">
      <t>エイ</t>
    </rPh>
    <phoneticPr fontId="1"/>
  </si>
  <si>
    <t>事務担当者</t>
    <rPh sb="0" eb="2">
      <t>ジム</t>
    </rPh>
    <rPh sb="2" eb="5">
      <t>タントウシャ</t>
    </rPh>
    <phoneticPr fontId="1"/>
  </si>
  <si>
    <t>氏名</t>
    <rPh sb="0" eb="2">
      <t>シメイ</t>
    </rPh>
    <phoneticPr fontId="1"/>
  </si>
  <si>
    <t>部課名</t>
    <rPh sb="0" eb="2">
      <t>ブカ</t>
    </rPh>
    <rPh sb="2" eb="3">
      <t>メイ</t>
    </rPh>
    <phoneticPr fontId="1"/>
  </si>
  <si>
    <t>講師</t>
    <rPh sb="0" eb="2">
      <t>コウシ</t>
    </rPh>
    <phoneticPr fontId="1"/>
  </si>
  <si>
    <t>新聞広告</t>
    <rPh sb="0" eb="2">
      <t>シンブン</t>
    </rPh>
    <rPh sb="2" eb="4">
      <t>コウコク</t>
    </rPh>
    <phoneticPr fontId="1"/>
  </si>
  <si>
    <t>各種団体機関紙への広告</t>
    <rPh sb="0" eb="2">
      <t>カクシュ</t>
    </rPh>
    <rPh sb="2" eb="4">
      <t>ダンタイ</t>
    </rPh>
    <rPh sb="4" eb="7">
      <t>キカンシ</t>
    </rPh>
    <rPh sb="9" eb="11">
      <t>コウコク</t>
    </rPh>
    <phoneticPr fontId="1"/>
  </si>
  <si>
    <t>その他</t>
    <rPh sb="2" eb="3">
      <t>タ</t>
    </rPh>
    <phoneticPr fontId="1"/>
  </si>
  <si>
    <t>海外協力機関</t>
    <rPh sb="0" eb="2">
      <t>カイガイ</t>
    </rPh>
    <rPh sb="2" eb="4">
      <t>キョウリョク</t>
    </rPh>
    <rPh sb="4" eb="6">
      <t>キカン</t>
    </rPh>
    <phoneticPr fontId="1"/>
  </si>
  <si>
    <t>一般財団法人　海外産業人材育成協会</t>
    <rPh sb="0" eb="2">
      <t>イッパン</t>
    </rPh>
    <rPh sb="2" eb="4">
      <t>ザイダン</t>
    </rPh>
    <rPh sb="4" eb="6">
      <t>ホウジン</t>
    </rPh>
    <rPh sb="7" eb="9">
      <t>カイガイ</t>
    </rPh>
    <rPh sb="9" eb="11">
      <t>サンギョウ</t>
    </rPh>
    <rPh sb="11" eb="13">
      <t>ジンザイ</t>
    </rPh>
    <rPh sb="13" eb="15">
      <t>イクセイ</t>
    </rPh>
    <rPh sb="15" eb="17">
      <t>キョウカイ</t>
    </rPh>
    <phoneticPr fontId="1"/>
  </si>
  <si>
    <t>理事長　殿</t>
    <rPh sb="0" eb="3">
      <t>リジチョウ</t>
    </rPh>
    <rPh sb="4" eb="5">
      <t>ドノ</t>
    </rPh>
    <phoneticPr fontId="1"/>
  </si>
  <si>
    <t>申請者</t>
    <rPh sb="0" eb="3">
      <t>シンセイシャ</t>
    </rPh>
    <phoneticPr fontId="1"/>
  </si>
  <si>
    <t>連絡先</t>
    <rPh sb="0" eb="3">
      <t>レンラクサキ</t>
    </rPh>
    <phoneticPr fontId="1"/>
  </si>
  <si>
    <t>1.</t>
    <phoneticPr fontId="1"/>
  </si>
  <si>
    <t>2.</t>
    <phoneticPr fontId="1"/>
  </si>
  <si>
    <t>3.</t>
    <phoneticPr fontId="1"/>
  </si>
  <si>
    <t>4.</t>
    <phoneticPr fontId="1"/>
  </si>
  <si>
    <t>□</t>
  </si>
  <si>
    <t>該当</t>
    <rPh sb="0" eb="2">
      <t>ガイトウ</t>
    </rPh>
    <phoneticPr fontId="1"/>
  </si>
  <si>
    <t>非該当</t>
    <rPh sb="0" eb="3">
      <t>ヒガイトウ</t>
    </rPh>
    <phoneticPr fontId="1"/>
  </si>
  <si>
    <t>※該当の場合は、経済産業大臣の許可書（写）をご提出ください。</t>
    <rPh sb="1" eb="3">
      <t>ガイトウ</t>
    </rPh>
    <rPh sb="4" eb="6">
      <t>バアイ</t>
    </rPh>
    <rPh sb="8" eb="10">
      <t>ケイザイ</t>
    </rPh>
    <rPh sb="10" eb="12">
      <t>サンギョウ</t>
    </rPh>
    <rPh sb="12" eb="14">
      <t>ダイジン</t>
    </rPh>
    <rPh sb="15" eb="18">
      <t>キョカショ</t>
    </rPh>
    <rPh sb="19" eb="20">
      <t>ウツ</t>
    </rPh>
    <rPh sb="23" eb="25">
      <t>テイシュツ</t>
    </rPh>
    <phoneticPr fontId="1"/>
  </si>
  <si>
    <t>5.</t>
    <phoneticPr fontId="1"/>
  </si>
  <si>
    <t>参加予定者数：</t>
    <rPh sb="0" eb="2">
      <t>サンカ</t>
    </rPh>
    <rPh sb="2" eb="5">
      <t>ヨテイシャ</t>
    </rPh>
    <rPh sb="5" eb="6">
      <t>スウ</t>
    </rPh>
    <phoneticPr fontId="1"/>
  </si>
  <si>
    <t>都市選定理由：</t>
    <rPh sb="0" eb="2">
      <t>トシ</t>
    </rPh>
    <rPh sb="2" eb="4">
      <t>センテイ</t>
    </rPh>
    <rPh sb="4" eb="6">
      <t>リユウ</t>
    </rPh>
    <phoneticPr fontId="1"/>
  </si>
  <si>
    <t>（和）：</t>
    <rPh sb="1" eb="2">
      <t>ワ</t>
    </rPh>
    <phoneticPr fontId="1"/>
  </si>
  <si>
    <t>（英）：</t>
    <rPh sb="1" eb="2">
      <t>エイ</t>
    </rPh>
    <phoneticPr fontId="1"/>
  </si>
  <si>
    <t>6.</t>
    <phoneticPr fontId="1"/>
  </si>
  <si>
    <t>7.</t>
    <phoneticPr fontId="1"/>
  </si>
  <si>
    <t>募集方法：</t>
    <rPh sb="0" eb="2">
      <t>ボシュウ</t>
    </rPh>
    <rPh sb="2" eb="4">
      <t>ホウホウ</t>
    </rPh>
    <phoneticPr fontId="1"/>
  </si>
  <si>
    <t>9.</t>
    <phoneticPr fontId="1"/>
  </si>
  <si>
    <t>研修講師数：</t>
    <rPh sb="0" eb="2">
      <t>ケンシュウ</t>
    </rPh>
    <rPh sb="2" eb="4">
      <t>コウシ</t>
    </rPh>
    <rPh sb="4" eb="5">
      <t>スウ</t>
    </rPh>
    <phoneticPr fontId="1"/>
  </si>
  <si>
    <t>講義言語：</t>
    <rPh sb="0" eb="2">
      <t>コウギ</t>
    </rPh>
    <rPh sb="2" eb="4">
      <t>ゲンゴ</t>
    </rPh>
    <phoneticPr fontId="1"/>
  </si>
  <si>
    <t>通訳言語：</t>
    <rPh sb="0" eb="2">
      <t>ツウヤク</t>
    </rPh>
    <rPh sb="2" eb="4">
      <t>ゲンゴ</t>
    </rPh>
    <phoneticPr fontId="1"/>
  </si>
  <si>
    <t>10.</t>
    <phoneticPr fontId="1"/>
  </si>
  <si>
    <t>機関名：</t>
    <rPh sb="0" eb="2">
      <t>キカン</t>
    </rPh>
    <rPh sb="2" eb="3">
      <t>メイ</t>
    </rPh>
    <phoneticPr fontId="1"/>
  </si>
  <si>
    <t>機関名</t>
    <rPh sb="0" eb="2">
      <t>キカン</t>
    </rPh>
    <rPh sb="2" eb="3">
      <t>メイ</t>
    </rPh>
    <phoneticPr fontId="1"/>
  </si>
  <si>
    <t>貴機関との関係：</t>
    <rPh sb="0" eb="1">
      <t>キ</t>
    </rPh>
    <rPh sb="1" eb="3">
      <t>キカン</t>
    </rPh>
    <rPh sb="5" eb="7">
      <t>カンケイ</t>
    </rPh>
    <phoneticPr fontId="1"/>
  </si>
  <si>
    <t>11.</t>
    <phoneticPr fontId="1"/>
  </si>
  <si>
    <t>相手国公的機関等の要請</t>
    <rPh sb="0" eb="3">
      <t>アイテコク</t>
    </rPh>
    <rPh sb="3" eb="5">
      <t>コウテキ</t>
    </rPh>
    <rPh sb="5" eb="7">
      <t>キカン</t>
    </rPh>
    <rPh sb="7" eb="8">
      <t>トウ</t>
    </rPh>
    <rPh sb="9" eb="11">
      <t>ヨウセイ</t>
    </rPh>
    <phoneticPr fontId="1"/>
  </si>
  <si>
    <t>有</t>
    <rPh sb="0" eb="1">
      <t>アリ</t>
    </rPh>
    <phoneticPr fontId="1"/>
  </si>
  <si>
    <t>無</t>
    <rPh sb="0" eb="1">
      <t>ナ</t>
    </rPh>
    <phoneticPr fontId="1"/>
  </si>
  <si>
    <t>要請元：</t>
    <rPh sb="0" eb="2">
      <t>ヨウセイ</t>
    </rPh>
    <rPh sb="2" eb="3">
      <t>モト</t>
    </rPh>
    <phoneticPr fontId="1"/>
  </si>
  <si>
    <t>12.</t>
    <phoneticPr fontId="1"/>
  </si>
  <si>
    <t>（注1）</t>
    <rPh sb="1" eb="2">
      <t>チュウ</t>
    </rPh>
    <phoneticPr fontId="1"/>
  </si>
  <si>
    <t>※</t>
    <phoneticPr fontId="1"/>
  </si>
  <si>
    <t>TEL：</t>
    <phoneticPr fontId="1"/>
  </si>
  <si>
    <t>E-mail：</t>
    <phoneticPr fontId="1"/>
  </si>
  <si>
    <t>FAX：</t>
    <phoneticPr fontId="1"/>
  </si>
  <si>
    <t>☑</t>
  </si>
  <si>
    <t>海外研修日程案</t>
    <rPh sb="0" eb="2">
      <t>カイガイ</t>
    </rPh>
    <rPh sb="2" eb="4">
      <t>ケンシュウ</t>
    </rPh>
    <rPh sb="4" eb="6">
      <t>ニッテイ</t>
    </rPh>
    <rPh sb="6" eb="7">
      <t>アン</t>
    </rPh>
    <phoneticPr fontId="1"/>
  </si>
  <si>
    <t>日付</t>
    <rPh sb="0" eb="2">
      <t>ヒヅケ</t>
    </rPh>
    <phoneticPr fontId="1"/>
  </si>
  <si>
    <t>午前</t>
    <rPh sb="0" eb="2">
      <t>ゴゼン</t>
    </rPh>
    <phoneticPr fontId="1"/>
  </si>
  <si>
    <t>（ 00：00 ～ 00：00 )</t>
    <phoneticPr fontId="1"/>
  </si>
  <si>
    <t>担当時間</t>
    <rPh sb="0" eb="2">
      <t>タントウ</t>
    </rPh>
    <rPh sb="2" eb="4">
      <t>ジカン</t>
    </rPh>
    <phoneticPr fontId="1"/>
  </si>
  <si>
    <t>（hrs）</t>
    <phoneticPr fontId="1"/>
  </si>
  <si>
    <t>通訳</t>
    <rPh sb="0" eb="2">
      <t>ツウヤク</t>
    </rPh>
    <phoneticPr fontId="1"/>
  </si>
  <si>
    <t>午後</t>
    <rPh sb="0" eb="2">
      <t>ゴゴ</t>
    </rPh>
    <phoneticPr fontId="1"/>
  </si>
  <si>
    <t>研修会場：</t>
    <rPh sb="0" eb="2">
      <t>ケンシュウ</t>
    </rPh>
    <rPh sb="2" eb="4">
      <t>カイジョウ</t>
    </rPh>
    <phoneticPr fontId="1"/>
  </si>
  <si>
    <t>講義</t>
    <rPh sb="0" eb="2">
      <t>コウギ</t>
    </rPh>
    <phoneticPr fontId="1"/>
  </si>
  <si>
    <t>演習</t>
    <rPh sb="0" eb="2">
      <t>エンシュウ</t>
    </rPh>
    <phoneticPr fontId="1"/>
  </si>
  <si>
    <t>実技</t>
    <rPh sb="0" eb="2">
      <t>ジツギ</t>
    </rPh>
    <phoneticPr fontId="1"/>
  </si>
  <si>
    <t>視察</t>
    <rPh sb="0" eb="2">
      <t>シサツ</t>
    </rPh>
    <phoneticPr fontId="1"/>
  </si>
  <si>
    <t>合計</t>
    <rPh sb="0" eb="2">
      <t>ゴウケイ</t>
    </rPh>
    <phoneticPr fontId="1"/>
  </si>
  <si>
    <t>時間</t>
    <rPh sb="0" eb="2">
      <t>ジカン</t>
    </rPh>
    <phoneticPr fontId="1"/>
  </si>
  <si>
    <t>・「講義」、「演習」、「実技」、「視察」で研修日程を構成してください。</t>
    <phoneticPr fontId="1"/>
  </si>
  <si>
    <t>・開講式・閉講式は必ず行ってください。</t>
    <phoneticPr fontId="1"/>
  </si>
  <si>
    <t>・開講式・閉講式の時間は、講師の担当時間に含まれません。ただし、通訳者は含めることができます。</t>
    <phoneticPr fontId="1"/>
  </si>
  <si>
    <t>・開講式・閉講式の時間を明記してください。</t>
    <phoneticPr fontId="1"/>
  </si>
  <si>
    <t>一般財団法人　海外産業人材育成協会</t>
    <rPh sb="0" eb="2">
      <t>イッパン</t>
    </rPh>
    <rPh sb="2" eb="4">
      <t>ザイダン</t>
    </rPh>
    <rPh sb="4" eb="6">
      <t>ホウジン</t>
    </rPh>
    <rPh sb="7" eb="9">
      <t>カイガイ</t>
    </rPh>
    <rPh sb="9" eb="11">
      <t>サンギョウ</t>
    </rPh>
    <rPh sb="11" eb="13">
      <t>ジンザイ</t>
    </rPh>
    <rPh sb="13" eb="15">
      <t>イクセイ</t>
    </rPh>
    <rPh sb="15" eb="17">
      <t>キョウカイ</t>
    </rPh>
    <phoneticPr fontId="1"/>
  </si>
  <si>
    <t>理事長　殿</t>
    <rPh sb="0" eb="3">
      <t>リジチョウ</t>
    </rPh>
    <rPh sb="4" eb="5">
      <t>ドノ</t>
    </rPh>
    <phoneticPr fontId="1"/>
  </si>
  <si>
    <t>記</t>
    <rPh sb="0" eb="1">
      <t>キ</t>
    </rPh>
    <phoneticPr fontId="1"/>
  </si>
  <si>
    <t>機関名</t>
    <rPh sb="0" eb="2">
      <t>キカン</t>
    </rPh>
    <rPh sb="2" eb="3">
      <t>メイ</t>
    </rPh>
    <phoneticPr fontId="1"/>
  </si>
  <si>
    <t>本社所在地</t>
    <rPh sb="0" eb="2">
      <t>ホンシャ</t>
    </rPh>
    <rPh sb="2" eb="5">
      <t>ショザイチ</t>
    </rPh>
    <phoneticPr fontId="1"/>
  </si>
  <si>
    <t>代表者</t>
    <rPh sb="0" eb="3">
      <t>ダイヒョウシャ</t>
    </rPh>
    <phoneticPr fontId="1"/>
  </si>
  <si>
    <t>役職名</t>
    <rPh sb="0" eb="3">
      <t>ヤクショクメイ</t>
    </rPh>
    <phoneticPr fontId="1"/>
  </si>
  <si>
    <t>氏名</t>
    <rPh sb="0" eb="2">
      <t>シメイ</t>
    </rPh>
    <phoneticPr fontId="1"/>
  </si>
  <si>
    <t>事務担当者</t>
    <rPh sb="0" eb="2">
      <t>ジム</t>
    </rPh>
    <rPh sb="2" eb="5">
      <t>タントウシャ</t>
    </rPh>
    <phoneticPr fontId="1"/>
  </si>
  <si>
    <t>部課名</t>
    <rPh sb="0" eb="2">
      <t>ブカ</t>
    </rPh>
    <rPh sb="2" eb="3">
      <t>メイ</t>
    </rPh>
    <phoneticPr fontId="1"/>
  </si>
  <si>
    <t>TEL</t>
    <phoneticPr fontId="1"/>
  </si>
  <si>
    <t>FAX</t>
    <phoneticPr fontId="1"/>
  </si>
  <si>
    <t>E-mail</t>
    <phoneticPr fontId="1"/>
  </si>
  <si>
    <t>設立年</t>
    <rPh sb="0" eb="2">
      <t>セツリツ</t>
    </rPh>
    <rPh sb="2" eb="3">
      <t>ネン</t>
    </rPh>
    <phoneticPr fontId="1"/>
  </si>
  <si>
    <t>業種</t>
    <rPh sb="0" eb="2">
      <t>ギョウシュ</t>
    </rPh>
    <phoneticPr fontId="1"/>
  </si>
  <si>
    <t>主要製品</t>
    <rPh sb="0" eb="2">
      <t>シュヨウ</t>
    </rPh>
    <rPh sb="2" eb="4">
      <t>セイヒン</t>
    </rPh>
    <phoneticPr fontId="1"/>
  </si>
  <si>
    <t>事業内容</t>
    <rPh sb="0" eb="2">
      <t>ジギョウ</t>
    </rPh>
    <rPh sb="2" eb="4">
      <t>ナイヨウ</t>
    </rPh>
    <phoneticPr fontId="1"/>
  </si>
  <si>
    <t>資本金</t>
    <rPh sb="0" eb="3">
      <t>シホンキン</t>
    </rPh>
    <phoneticPr fontId="1"/>
  </si>
  <si>
    <t>正規従業員数</t>
    <rPh sb="0" eb="2">
      <t>セイキ</t>
    </rPh>
    <rPh sb="2" eb="5">
      <t>ジュウギョウイン</t>
    </rPh>
    <rPh sb="5" eb="6">
      <t>スウ</t>
    </rPh>
    <phoneticPr fontId="1"/>
  </si>
  <si>
    <t>4.</t>
    <phoneticPr fontId="1"/>
  </si>
  <si>
    <t>住所</t>
    <rPh sb="0" eb="2">
      <t>ジュウショ</t>
    </rPh>
    <phoneticPr fontId="1"/>
  </si>
  <si>
    <t>同上</t>
    <rPh sb="0" eb="2">
      <t>ドウジョウ</t>
    </rPh>
    <phoneticPr fontId="1"/>
  </si>
  <si>
    <t>代表者役職名</t>
    <rPh sb="0" eb="3">
      <t>ダイヒョウシャ</t>
    </rPh>
    <rPh sb="3" eb="6">
      <t>ヤクショクメイ</t>
    </rPh>
    <phoneticPr fontId="1"/>
  </si>
  <si>
    <t>代表者氏名</t>
    <rPh sb="0" eb="3">
      <t>ダイヒョウシャ</t>
    </rPh>
    <rPh sb="3" eb="5">
      <t>シメイ</t>
    </rPh>
    <phoneticPr fontId="1"/>
  </si>
  <si>
    <t>海外研修実施計画の概要</t>
    <rPh sb="0" eb="2">
      <t>カイガイ</t>
    </rPh>
    <rPh sb="2" eb="4">
      <t>ケンシュウ</t>
    </rPh>
    <rPh sb="4" eb="6">
      <t>ジッシ</t>
    </rPh>
    <rPh sb="6" eb="8">
      <t>ケイカク</t>
    </rPh>
    <rPh sb="9" eb="11">
      <t>ガイヨウ</t>
    </rPh>
    <phoneticPr fontId="1"/>
  </si>
  <si>
    <t>法人名</t>
    <rPh sb="0" eb="2">
      <t>ホウジン</t>
    </rPh>
    <rPh sb="2" eb="3">
      <t>メイ</t>
    </rPh>
    <phoneticPr fontId="1"/>
  </si>
  <si>
    <t>（英語名）</t>
    <rPh sb="0" eb="1">
      <t>ジンメイ</t>
    </rPh>
    <rPh sb="1" eb="3">
      <t>エイゴ</t>
    </rPh>
    <rPh sb="3" eb="4">
      <t>メイ</t>
    </rPh>
    <phoneticPr fontId="1"/>
  </si>
  <si>
    <t>1.</t>
    <phoneticPr fontId="1"/>
  </si>
  <si>
    <t>（和）</t>
    <rPh sb="1" eb="2">
      <t>ワ</t>
    </rPh>
    <phoneticPr fontId="1"/>
  </si>
  <si>
    <t>実施国・都市名：</t>
    <rPh sb="0" eb="2">
      <t>ジッシ</t>
    </rPh>
    <rPh sb="2" eb="3">
      <t>コク</t>
    </rPh>
    <rPh sb="4" eb="7">
      <t>トシメイ</t>
    </rPh>
    <phoneticPr fontId="1"/>
  </si>
  <si>
    <t>（英）</t>
    <rPh sb="1" eb="2">
      <t>エイ</t>
    </rPh>
    <phoneticPr fontId="1"/>
  </si>
  <si>
    <t>2.</t>
    <phoneticPr fontId="1"/>
  </si>
  <si>
    <t>3.</t>
    <phoneticPr fontId="1"/>
  </si>
  <si>
    <t>4.</t>
    <phoneticPr fontId="1"/>
  </si>
  <si>
    <t>5.</t>
    <phoneticPr fontId="1"/>
  </si>
  <si>
    <t>1）</t>
    <phoneticPr fontId="1"/>
  </si>
  <si>
    <t>2）</t>
    <phoneticPr fontId="1"/>
  </si>
  <si>
    <t>3）</t>
    <phoneticPr fontId="1"/>
  </si>
  <si>
    <t>4）</t>
    <phoneticPr fontId="1"/>
  </si>
  <si>
    <t>研修講師数：</t>
    <rPh sb="0" eb="2">
      <t>ケンシュウ</t>
    </rPh>
    <rPh sb="2" eb="4">
      <t>コウシ</t>
    </rPh>
    <rPh sb="4" eb="5">
      <t>スウ</t>
    </rPh>
    <phoneticPr fontId="1"/>
  </si>
  <si>
    <t>講義言語：</t>
    <rPh sb="0" eb="2">
      <t>コウギ</t>
    </rPh>
    <rPh sb="2" eb="4">
      <t>ゲンゴ</t>
    </rPh>
    <phoneticPr fontId="1"/>
  </si>
  <si>
    <t>通訳言語：</t>
    <rPh sb="0" eb="2">
      <t>ツウヤク</t>
    </rPh>
    <rPh sb="2" eb="4">
      <t>ゲンゴ</t>
    </rPh>
    <phoneticPr fontId="1"/>
  </si>
  <si>
    <t>予定講師名</t>
    <rPh sb="0" eb="2">
      <t>ヨテイ</t>
    </rPh>
    <rPh sb="2" eb="5">
      <t>コウシメイ</t>
    </rPh>
    <phoneticPr fontId="1"/>
  </si>
  <si>
    <t>所属機関・職位</t>
    <rPh sb="0" eb="2">
      <t>ショゾク</t>
    </rPh>
    <rPh sb="2" eb="4">
      <t>キカン</t>
    </rPh>
    <rPh sb="5" eb="7">
      <t>ショクイ</t>
    </rPh>
    <phoneticPr fontId="1"/>
  </si>
  <si>
    <t>当該分野経験年数</t>
    <rPh sb="0" eb="2">
      <t>トウガイ</t>
    </rPh>
    <rPh sb="2" eb="4">
      <t>ブンヤ</t>
    </rPh>
    <rPh sb="4" eb="6">
      <t>ケイケン</t>
    </rPh>
    <rPh sb="6" eb="8">
      <t>ネンスウ</t>
    </rPh>
    <phoneticPr fontId="1"/>
  </si>
  <si>
    <t>□</t>
    <phoneticPr fontId="1"/>
  </si>
  <si>
    <t>公募</t>
    <rPh sb="0" eb="2">
      <t>コウボ</t>
    </rPh>
    <phoneticPr fontId="1"/>
  </si>
  <si>
    <t>ダイレクトメール</t>
    <phoneticPr fontId="1"/>
  </si>
  <si>
    <t>海外協力機関</t>
    <rPh sb="0" eb="2">
      <t>カイガイ</t>
    </rPh>
    <rPh sb="2" eb="4">
      <t>キョウリョク</t>
    </rPh>
    <rPh sb="4" eb="6">
      <t>キカン</t>
    </rPh>
    <phoneticPr fontId="1"/>
  </si>
  <si>
    <t>現地実行委員会</t>
    <rPh sb="0" eb="2">
      <t>ゲンチ</t>
    </rPh>
    <rPh sb="2" eb="4">
      <t>ジッコウ</t>
    </rPh>
    <rPh sb="4" eb="7">
      <t>イインカイ</t>
    </rPh>
    <phoneticPr fontId="1"/>
  </si>
  <si>
    <t>公的機関</t>
    <rPh sb="0" eb="2">
      <t>コウテキ</t>
    </rPh>
    <rPh sb="2" eb="4">
      <t>キカン</t>
    </rPh>
    <phoneticPr fontId="1"/>
  </si>
  <si>
    <t>推薦</t>
    <rPh sb="0" eb="2">
      <t>スイセン</t>
    </rPh>
    <phoneticPr fontId="1"/>
  </si>
  <si>
    <t>推薦研修生の所属先：</t>
    <rPh sb="0" eb="2">
      <t>スイセン</t>
    </rPh>
    <rPh sb="2" eb="5">
      <t>ケンシュウセイ</t>
    </rPh>
    <rPh sb="6" eb="8">
      <t>ショゾク</t>
    </rPh>
    <rPh sb="8" eb="9">
      <t>サキ</t>
    </rPh>
    <phoneticPr fontId="1"/>
  </si>
  <si>
    <t>※参加費徴収の有無：</t>
    <rPh sb="1" eb="4">
      <t>サンカヒ</t>
    </rPh>
    <rPh sb="4" eb="6">
      <t>チョウシュウ</t>
    </rPh>
    <rPh sb="7" eb="9">
      <t>ウム</t>
    </rPh>
    <phoneticPr fontId="1"/>
  </si>
  <si>
    <t>有</t>
    <rPh sb="0" eb="1">
      <t>アリ</t>
    </rPh>
    <phoneticPr fontId="1"/>
  </si>
  <si>
    <t>無</t>
    <rPh sb="0" eb="1">
      <t>ナ</t>
    </rPh>
    <phoneticPr fontId="1"/>
  </si>
  <si>
    <t>機関名：</t>
    <rPh sb="0" eb="2">
      <t>キカン</t>
    </rPh>
    <rPh sb="2" eb="3">
      <t>メイ</t>
    </rPh>
    <phoneticPr fontId="1"/>
  </si>
  <si>
    <t>事業概要：</t>
    <rPh sb="0" eb="2">
      <t>ジギョウ</t>
    </rPh>
    <rPh sb="2" eb="4">
      <t>ガイヨウ</t>
    </rPh>
    <phoneticPr fontId="1"/>
  </si>
  <si>
    <t>貴機関との関係及び研修における役割：</t>
    <rPh sb="0" eb="1">
      <t>キ</t>
    </rPh>
    <rPh sb="1" eb="3">
      <t>キカン</t>
    </rPh>
    <rPh sb="5" eb="7">
      <t>カンケイ</t>
    </rPh>
    <rPh sb="7" eb="8">
      <t>オヨ</t>
    </rPh>
    <rPh sb="9" eb="11">
      <t>ケンシュウ</t>
    </rPh>
    <rPh sb="15" eb="17">
      <t>ヤクワリ</t>
    </rPh>
    <phoneticPr fontId="1"/>
  </si>
  <si>
    <t>※それぞれ該当項目にチェック☑してください。</t>
    <rPh sb="5" eb="7">
      <t>ガイトウ</t>
    </rPh>
    <rPh sb="7" eb="9">
      <t>コウモク</t>
    </rPh>
    <phoneticPr fontId="1"/>
  </si>
  <si>
    <t>①</t>
    <phoneticPr fontId="1"/>
  </si>
  <si>
    <t>協力機関と海外協力機関の有償契約の有無：</t>
    <rPh sb="0" eb="2">
      <t>キョウリョク</t>
    </rPh>
    <rPh sb="2" eb="4">
      <t>キカン</t>
    </rPh>
    <rPh sb="5" eb="7">
      <t>カイガイ</t>
    </rPh>
    <rPh sb="7" eb="9">
      <t>キョウリョク</t>
    </rPh>
    <rPh sb="9" eb="11">
      <t>キカン</t>
    </rPh>
    <rPh sb="12" eb="14">
      <t>ユウショウ</t>
    </rPh>
    <rPh sb="14" eb="16">
      <t>ケイヤク</t>
    </rPh>
    <rPh sb="17" eb="19">
      <t>ウム</t>
    </rPh>
    <phoneticPr fontId="1"/>
  </si>
  <si>
    <t>②</t>
    <phoneticPr fontId="1"/>
  </si>
  <si>
    <t>分担金負担先：</t>
    <rPh sb="0" eb="3">
      <t>ブンタンキン</t>
    </rPh>
    <rPh sb="3" eb="5">
      <t>フタン</t>
    </rPh>
    <rPh sb="5" eb="6">
      <t>サキ</t>
    </rPh>
    <phoneticPr fontId="1"/>
  </si>
  <si>
    <t>協力機関</t>
    <rPh sb="0" eb="2">
      <t>キョウリョク</t>
    </rPh>
    <rPh sb="2" eb="4">
      <t>キカン</t>
    </rPh>
    <phoneticPr fontId="1"/>
  </si>
  <si>
    <t>出張時期：</t>
    <rPh sb="0" eb="2">
      <t>シュッチョウ</t>
    </rPh>
    <rPh sb="2" eb="4">
      <t>ジキ</t>
    </rPh>
    <phoneticPr fontId="1"/>
  </si>
  <si>
    <t>（○日間のうち移動日○日）</t>
    <rPh sb="2" eb="4">
      <t>ニチカン</t>
    </rPh>
    <rPh sb="7" eb="10">
      <t>イドウビ</t>
    </rPh>
    <rPh sb="11" eb="12">
      <t>ニチ</t>
    </rPh>
    <phoneticPr fontId="1"/>
  </si>
  <si>
    <t>出張予定者名：</t>
    <rPh sb="0" eb="2">
      <t>シュッチョウ</t>
    </rPh>
    <rPh sb="2" eb="4">
      <t>ヨテイ</t>
    </rPh>
    <rPh sb="4" eb="5">
      <t>シャ</t>
    </rPh>
    <rPh sb="5" eb="6">
      <t>メイ</t>
    </rPh>
    <phoneticPr fontId="1"/>
  </si>
  <si>
    <t>訪問先/用途目的：</t>
    <rPh sb="0" eb="2">
      <t>ホウモン</t>
    </rPh>
    <rPh sb="2" eb="3">
      <t>サキ</t>
    </rPh>
    <rPh sb="4" eb="6">
      <t>ヨウト</t>
    </rPh>
    <rPh sb="6" eb="8">
      <t>モクテキ</t>
    </rPh>
    <phoneticPr fontId="1"/>
  </si>
  <si>
    <t>13.</t>
    <phoneticPr fontId="1"/>
  </si>
  <si>
    <t>＜注意事項＞</t>
    <rPh sb="1" eb="3">
      <t>チュウイ</t>
    </rPh>
    <rPh sb="3" eb="5">
      <t>ジコウ</t>
    </rPh>
    <phoneticPr fontId="1"/>
  </si>
  <si>
    <t>（注1）</t>
    <rPh sb="1" eb="2">
      <t>チュウ</t>
    </rPh>
    <phoneticPr fontId="1"/>
  </si>
  <si>
    <t>※</t>
    <phoneticPr fontId="1"/>
  </si>
  <si>
    <t>実施形態</t>
    <rPh sb="0" eb="2">
      <t>ジッシ</t>
    </rPh>
    <rPh sb="2" eb="4">
      <t>ケイタイ</t>
    </rPh>
    <phoneticPr fontId="1"/>
  </si>
  <si>
    <t>（</t>
    <phoneticPr fontId="1"/>
  </si>
  <si>
    <t>）</t>
    <phoneticPr fontId="1"/>
  </si>
  <si>
    <t>）</t>
    <phoneticPr fontId="1"/>
  </si>
  <si>
    <t>送付先、送付数：</t>
    <rPh sb="0" eb="3">
      <t>ソウフサキ</t>
    </rPh>
    <rPh sb="4" eb="6">
      <t>ソウフ</t>
    </rPh>
    <rPh sb="6" eb="7">
      <t>スウ</t>
    </rPh>
    <phoneticPr fontId="1"/>
  </si>
  <si>
    <t>（</t>
    <phoneticPr fontId="1"/>
  </si>
  <si>
    <t>機関名称：</t>
    <rPh sb="0" eb="2">
      <t>キカン</t>
    </rPh>
    <rPh sb="2" eb="4">
      <t>メイショウ</t>
    </rPh>
    <phoneticPr fontId="1"/>
  </si>
  <si>
    <t>～</t>
    <phoneticPr fontId="1"/>
  </si>
  <si>
    <t>講師・管理員略歴書</t>
    <rPh sb="0" eb="2">
      <t>コウシ</t>
    </rPh>
    <rPh sb="3" eb="5">
      <t>カンリ</t>
    </rPh>
    <rPh sb="5" eb="6">
      <t>イン</t>
    </rPh>
    <rPh sb="6" eb="9">
      <t>リャクレキショ</t>
    </rPh>
    <phoneticPr fontId="1"/>
  </si>
  <si>
    <t>＜AOTS提出用＞</t>
    <rPh sb="5" eb="8">
      <t>テイシュツヨウ</t>
    </rPh>
    <phoneticPr fontId="1"/>
  </si>
  <si>
    <t>作成日</t>
    <rPh sb="0" eb="3">
      <t>サクセイビ</t>
    </rPh>
    <phoneticPr fontId="1"/>
  </si>
  <si>
    <t>旅券記載のアルファベット表記</t>
    <rPh sb="0" eb="2">
      <t>リョケン</t>
    </rPh>
    <rPh sb="2" eb="4">
      <t>キサイ</t>
    </rPh>
    <rPh sb="12" eb="14">
      <t>ヒョウキ</t>
    </rPh>
    <phoneticPr fontId="1"/>
  </si>
  <si>
    <t>氏名</t>
    <rPh sb="0" eb="2">
      <t>シメイ</t>
    </rPh>
    <phoneticPr fontId="1"/>
  </si>
  <si>
    <t>（性別）</t>
    <rPh sb="1" eb="3">
      <t>セイベツ</t>
    </rPh>
    <phoneticPr fontId="1"/>
  </si>
  <si>
    <t>生年・月</t>
    <rPh sb="0" eb="2">
      <t>セイネン</t>
    </rPh>
    <rPh sb="3" eb="4">
      <t>ガツ</t>
    </rPh>
    <phoneticPr fontId="1"/>
  </si>
  <si>
    <t>国籍</t>
    <rPh sb="0" eb="2">
      <t>コクセキ</t>
    </rPh>
    <phoneticPr fontId="1"/>
  </si>
  <si>
    <t>現職</t>
    <rPh sb="0" eb="2">
      <t>ゲンショク</t>
    </rPh>
    <phoneticPr fontId="1"/>
  </si>
  <si>
    <t>現住所</t>
    <rPh sb="0" eb="3">
      <t>ゲンジュウショ</t>
    </rPh>
    <phoneticPr fontId="1"/>
  </si>
  <si>
    <t>最終学歴</t>
    <rPh sb="0" eb="2">
      <t>サイシュウ</t>
    </rPh>
    <rPh sb="2" eb="4">
      <t>ガクレキ</t>
    </rPh>
    <phoneticPr fontId="1"/>
  </si>
  <si>
    <t>卒業年月</t>
    <rPh sb="0" eb="2">
      <t>ソツギョウ</t>
    </rPh>
    <rPh sb="2" eb="4">
      <t>ネンゲツ</t>
    </rPh>
    <phoneticPr fontId="1"/>
  </si>
  <si>
    <t>専攻分野・学部学科等</t>
    <rPh sb="0" eb="2">
      <t>センコウ</t>
    </rPh>
    <rPh sb="2" eb="4">
      <t>ブンヤ</t>
    </rPh>
    <rPh sb="5" eb="7">
      <t>ガクブ</t>
    </rPh>
    <rPh sb="7" eb="9">
      <t>ガッカ</t>
    </rPh>
    <rPh sb="9" eb="10">
      <t>トウ</t>
    </rPh>
    <phoneticPr fontId="1"/>
  </si>
  <si>
    <t>講師の講義使用言語</t>
    <rPh sb="0" eb="2">
      <t>コウシ</t>
    </rPh>
    <rPh sb="3" eb="5">
      <t>コウギ</t>
    </rPh>
    <rPh sb="5" eb="7">
      <t>シヨウ</t>
    </rPh>
    <rPh sb="7" eb="9">
      <t>ゲンゴ</t>
    </rPh>
    <phoneticPr fontId="1"/>
  </si>
  <si>
    <t>講義通訳</t>
    <rPh sb="0" eb="2">
      <t>コウギ</t>
    </rPh>
    <rPh sb="2" eb="4">
      <t>ツウヤク</t>
    </rPh>
    <phoneticPr fontId="1"/>
  </si>
  <si>
    <t>語</t>
    <rPh sb="0" eb="1">
      <t>ゴ</t>
    </rPh>
    <phoneticPr fontId="1"/>
  </si>
  <si>
    <t>⇔</t>
    <phoneticPr fontId="1"/>
  </si>
  <si>
    <t>職歴（含海外）</t>
    <rPh sb="0" eb="2">
      <t>ショクレキ</t>
    </rPh>
    <rPh sb="3" eb="4">
      <t>フク</t>
    </rPh>
    <rPh sb="4" eb="6">
      <t>カイガイ</t>
    </rPh>
    <phoneticPr fontId="1"/>
  </si>
  <si>
    <t>（主な国内外指導内容）</t>
    <rPh sb="1" eb="2">
      <t>オモ</t>
    </rPh>
    <rPh sb="3" eb="6">
      <t>コクナイガイ</t>
    </rPh>
    <rPh sb="6" eb="8">
      <t>シドウ</t>
    </rPh>
    <rPh sb="8" eb="10">
      <t>ナイヨウ</t>
    </rPh>
    <phoneticPr fontId="1"/>
  </si>
  <si>
    <t>1）国内</t>
    <rPh sb="2" eb="4">
      <t>コクナイ</t>
    </rPh>
    <phoneticPr fontId="1"/>
  </si>
  <si>
    <t>2）海外</t>
    <rPh sb="2" eb="4">
      <t>カイガイ</t>
    </rPh>
    <phoneticPr fontId="1"/>
  </si>
  <si>
    <t>特記事項</t>
    <rPh sb="0" eb="2">
      <t>トッキ</t>
    </rPh>
    <rPh sb="2" eb="4">
      <t>ジコウ</t>
    </rPh>
    <phoneticPr fontId="1"/>
  </si>
  <si>
    <t>※</t>
    <phoneticPr fontId="1"/>
  </si>
  <si>
    <t>AOTSの個人情報保護方針について：詳細は当協会ホームページにて公開しています。</t>
    <phoneticPr fontId="1"/>
  </si>
  <si>
    <t>当略歴書は海外研修「派遣講師（出張者）」としての認定・審査・予算概算・精算管理のために使用します。</t>
    <rPh sb="10" eb="12">
      <t>ハケン</t>
    </rPh>
    <rPh sb="12" eb="14">
      <t>コウシ</t>
    </rPh>
    <rPh sb="15" eb="18">
      <t>シュッチョウシャ</t>
    </rPh>
    <rPh sb="24" eb="26">
      <t>ニンテイ</t>
    </rPh>
    <rPh sb="27" eb="29">
      <t>シンサ</t>
    </rPh>
    <rPh sb="30" eb="32">
      <t>ヨサン</t>
    </rPh>
    <rPh sb="32" eb="34">
      <t>ガイサン</t>
    </rPh>
    <rPh sb="35" eb="37">
      <t>セイサン</t>
    </rPh>
    <rPh sb="37" eb="39">
      <t>カンリ</t>
    </rPh>
    <rPh sb="43" eb="45">
      <t>シヨウ</t>
    </rPh>
    <phoneticPr fontId="1"/>
  </si>
  <si>
    <t>当略歴書に記載の個人情報は、当協会の個人情報保護方針に基づき安全に管理し保護の徹底に努めます。</t>
    <rPh sb="0" eb="1">
      <t>トウ</t>
    </rPh>
    <rPh sb="1" eb="4">
      <t>リャクレキショ</t>
    </rPh>
    <rPh sb="5" eb="7">
      <t>キサイ</t>
    </rPh>
    <rPh sb="8" eb="10">
      <t>コジン</t>
    </rPh>
    <rPh sb="10" eb="12">
      <t>ジョウホウ</t>
    </rPh>
    <rPh sb="14" eb="17">
      <t>トウキョウカイ</t>
    </rPh>
    <rPh sb="18" eb="20">
      <t>コジン</t>
    </rPh>
    <rPh sb="20" eb="22">
      <t>ジョウホウ</t>
    </rPh>
    <rPh sb="22" eb="24">
      <t>ホゴ</t>
    </rPh>
    <rPh sb="24" eb="26">
      <t>ホウシン</t>
    </rPh>
    <rPh sb="27" eb="28">
      <t>モト</t>
    </rPh>
    <rPh sb="30" eb="32">
      <t>アンゼン</t>
    </rPh>
    <rPh sb="33" eb="35">
      <t>カンリ</t>
    </rPh>
    <rPh sb="36" eb="38">
      <t>ホゴ</t>
    </rPh>
    <rPh sb="39" eb="41">
      <t>テッテイ</t>
    </rPh>
    <rPh sb="42" eb="43">
      <t>ツト</t>
    </rPh>
    <phoneticPr fontId="1"/>
  </si>
  <si>
    <t>AOTS使用欄</t>
    <rPh sb="4" eb="6">
      <t>シヨウ</t>
    </rPh>
    <rPh sb="6" eb="7">
      <t>ラン</t>
    </rPh>
    <phoneticPr fontId="1"/>
  </si>
  <si>
    <t>起算年</t>
    <rPh sb="0" eb="2">
      <t>キサン</t>
    </rPh>
    <rPh sb="2" eb="3">
      <t>ネン</t>
    </rPh>
    <phoneticPr fontId="1"/>
  </si>
  <si>
    <t>勤務年数</t>
    <rPh sb="0" eb="2">
      <t>キンム</t>
    </rPh>
    <rPh sb="2" eb="4">
      <t>ネンスウ</t>
    </rPh>
    <phoneticPr fontId="1"/>
  </si>
  <si>
    <t>謝金等級</t>
    <rPh sb="0" eb="2">
      <t>シャキン</t>
    </rPh>
    <rPh sb="2" eb="4">
      <t>トウキュウ</t>
    </rPh>
    <phoneticPr fontId="1"/>
  </si>
  <si>
    <t>旅費等級</t>
    <rPh sb="0" eb="2">
      <t>リョヒ</t>
    </rPh>
    <rPh sb="2" eb="4">
      <t>トウキュウ</t>
    </rPh>
    <phoneticPr fontId="1"/>
  </si>
  <si>
    <t>講師謝金</t>
    <rPh sb="0" eb="2">
      <t>コウシ</t>
    </rPh>
    <rPh sb="2" eb="4">
      <t>シャキン</t>
    </rPh>
    <phoneticPr fontId="1"/>
  </si>
  <si>
    <t>日当</t>
    <rPh sb="0" eb="2">
      <t>ニットウ</t>
    </rPh>
    <phoneticPr fontId="1"/>
  </si>
  <si>
    <t>宿泊料</t>
    <rPh sb="0" eb="3">
      <t>シュクハクリョウ</t>
    </rPh>
    <phoneticPr fontId="1"/>
  </si>
  <si>
    <t>通訳略歴書</t>
    <rPh sb="0" eb="2">
      <t>ツウヤク</t>
    </rPh>
    <rPh sb="2" eb="5">
      <t>リャクレキショ</t>
    </rPh>
    <phoneticPr fontId="1"/>
  </si>
  <si>
    <t>通訳言語</t>
    <rPh sb="0" eb="2">
      <t>ツウヤク</t>
    </rPh>
    <rPh sb="2" eb="4">
      <t>ゲンゴ</t>
    </rPh>
    <phoneticPr fontId="1"/>
  </si>
  <si>
    <t>職歴</t>
    <rPh sb="0" eb="2">
      <t>ショクレキ</t>
    </rPh>
    <phoneticPr fontId="1"/>
  </si>
  <si>
    <t>通訳言語での業務歴</t>
    <rPh sb="0" eb="2">
      <t>ツウヤク</t>
    </rPh>
    <rPh sb="2" eb="4">
      <t>ゲンゴ</t>
    </rPh>
    <rPh sb="6" eb="8">
      <t>ギョウム</t>
    </rPh>
    <rPh sb="8" eb="9">
      <t>レキ</t>
    </rPh>
    <phoneticPr fontId="1"/>
  </si>
  <si>
    <t>通訳言語学習歴（含海外）</t>
    <rPh sb="0" eb="2">
      <t>ツウヤク</t>
    </rPh>
    <rPh sb="2" eb="4">
      <t>ゲンゴ</t>
    </rPh>
    <rPh sb="4" eb="6">
      <t>ガクシュウ</t>
    </rPh>
    <rPh sb="6" eb="7">
      <t>レキ</t>
    </rPh>
    <rPh sb="8" eb="9">
      <t>フク</t>
    </rPh>
    <rPh sb="9" eb="11">
      <t>カイガイ</t>
    </rPh>
    <phoneticPr fontId="1"/>
  </si>
  <si>
    <t>（単位：円）</t>
    <rPh sb="1" eb="3">
      <t>タンイ</t>
    </rPh>
    <rPh sb="4" eb="5">
      <t>エン</t>
    </rPh>
    <phoneticPr fontId="1"/>
  </si>
  <si>
    <t>費目</t>
    <rPh sb="0" eb="2">
      <t>ヒモク</t>
    </rPh>
    <phoneticPr fontId="1"/>
  </si>
  <si>
    <t>金額</t>
    <rPh sb="0" eb="2">
      <t>キンガク</t>
    </rPh>
    <phoneticPr fontId="1"/>
  </si>
  <si>
    <t>積算</t>
    <rPh sb="0" eb="2">
      <t>セキサン</t>
    </rPh>
    <phoneticPr fontId="1"/>
  </si>
  <si>
    <t>①</t>
    <phoneticPr fontId="1"/>
  </si>
  <si>
    <t>講師謝金</t>
    <rPh sb="0" eb="2">
      <t>コウシ</t>
    </rPh>
    <rPh sb="2" eb="4">
      <t>シャキン</t>
    </rPh>
    <phoneticPr fontId="1"/>
  </si>
  <si>
    <t>②</t>
    <phoneticPr fontId="1"/>
  </si>
  <si>
    <t>通訳謝金</t>
    <rPh sb="0" eb="2">
      <t>ツウヤク</t>
    </rPh>
    <rPh sb="2" eb="4">
      <t>シャキン</t>
    </rPh>
    <phoneticPr fontId="1"/>
  </si>
  <si>
    <t>③</t>
    <phoneticPr fontId="1"/>
  </si>
  <si>
    <t>1）</t>
    <phoneticPr fontId="1"/>
  </si>
  <si>
    <t>2）</t>
    <phoneticPr fontId="1"/>
  </si>
  <si>
    <t>日当</t>
    <rPh sb="0" eb="2">
      <t>ニットウ</t>
    </rPh>
    <phoneticPr fontId="1"/>
  </si>
  <si>
    <t>3）</t>
    <phoneticPr fontId="1"/>
  </si>
  <si>
    <t>宿泊費</t>
    <rPh sb="0" eb="3">
      <t>シュクハクヒ</t>
    </rPh>
    <phoneticPr fontId="1"/>
  </si>
  <si>
    <t>4）</t>
    <phoneticPr fontId="1"/>
  </si>
  <si>
    <t>渡航雑費</t>
    <rPh sb="0" eb="2">
      <t>トコウ</t>
    </rPh>
    <rPh sb="2" eb="4">
      <t>ザッピ</t>
    </rPh>
    <phoneticPr fontId="1"/>
  </si>
  <si>
    <t>④</t>
    <phoneticPr fontId="1"/>
  </si>
  <si>
    <t>工場視察費</t>
    <rPh sb="0" eb="2">
      <t>コウジョウ</t>
    </rPh>
    <rPh sb="2" eb="4">
      <t>シサツ</t>
    </rPh>
    <rPh sb="4" eb="5">
      <t>ヒ</t>
    </rPh>
    <phoneticPr fontId="1"/>
  </si>
  <si>
    <t>⑤</t>
    <phoneticPr fontId="1"/>
  </si>
  <si>
    <t>⑥</t>
    <phoneticPr fontId="1"/>
  </si>
  <si>
    <t>2）</t>
    <phoneticPr fontId="1"/>
  </si>
  <si>
    <t>⑦</t>
    <phoneticPr fontId="1"/>
  </si>
  <si>
    <t>⑧</t>
    <phoneticPr fontId="1"/>
  </si>
  <si>
    <t>⑨</t>
    <phoneticPr fontId="1"/>
  </si>
  <si>
    <t>現地運営関係費</t>
    <rPh sb="0" eb="2">
      <t>ゲンチ</t>
    </rPh>
    <rPh sb="2" eb="4">
      <t>ウンエイ</t>
    </rPh>
    <rPh sb="4" eb="7">
      <t>カンケイヒ</t>
    </rPh>
    <phoneticPr fontId="1"/>
  </si>
  <si>
    <t>1）</t>
    <phoneticPr fontId="1"/>
  </si>
  <si>
    <t>研修協力謝金</t>
    <rPh sb="0" eb="2">
      <t>ケンシュウ</t>
    </rPh>
    <rPh sb="2" eb="4">
      <t>キョウリョク</t>
    </rPh>
    <rPh sb="4" eb="6">
      <t>シャキン</t>
    </rPh>
    <phoneticPr fontId="1"/>
  </si>
  <si>
    <t>現地運営関係諸費</t>
    <rPh sb="0" eb="2">
      <t>ゲンチ</t>
    </rPh>
    <rPh sb="2" eb="4">
      <t>ウンエイ</t>
    </rPh>
    <rPh sb="4" eb="6">
      <t>カンケイ</t>
    </rPh>
    <rPh sb="6" eb="8">
      <t>ショヒ</t>
    </rPh>
    <phoneticPr fontId="1"/>
  </si>
  <si>
    <t>合計</t>
    <rPh sb="0" eb="2">
      <t>ゴウケイ</t>
    </rPh>
    <phoneticPr fontId="1"/>
  </si>
  <si>
    <t>個人情報の取り扱いについて</t>
    <rPh sb="0" eb="4">
      <t>コジンジョウホウ</t>
    </rPh>
    <rPh sb="5" eb="6">
      <t>ト</t>
    </rPh>
    <rPh sb="7" eb="8">
      <t>アツカ</t>
    </rPh>
    <phoneticPr fontId="1"/>
  </si>
  <si>
    <t>個人情報の管理者及び連絡先</t>
    <rPh sb="0" eb="2">
      <t>コジン</t>
    </rPh>
    <rPh sb="2" eb="4">
      <t>ジョウホウ</t>
    </rPh>
    <rPh sb="5" eb="8">
      <t>カンリシャ</t>
    </rPh>
    <rPh sb="8" eb="9">
      <t>オヨ</t>
    </rPh>
    <rPh sb="10" eb="13">
      <t>レンラクサキ</t>
    </rPh>
    <phoneticPr fontId="1"/>
  </si>
  <si>
    <t>利用目的</t>
    <rPh sb="0" eb="2">
      <t>リヨウ</t>
    </rPh>
    <rPh sb="2" eb="4">
      <t>モクテキ</t>
    </rPh>
    <phoneticPr fontId="1"/>
  </si>
  <si>
    <t>記入項目について</t>
    <rPh sb="0" eb="2">
      <t>キニュウ</t>
    </rPh>
    <rPh sb="2" eb="4">
      <t>コウモク</t>
    </rPh>
    <phoneticPr fontId="1"/>
  </si>
  <si>
    <t>個人情報の開示・訂正・利用停止・消去等</t>
    <rPh sb="0" eb="2">
      <t>コジン</t>
    </rPh>
    <rPh sb="2" eb="4">
      <t>ジョウホウ</t>
    </rPh>
    <rPh sb="5" eb="7">
      <t>カイジ</t>
    </rPh>
    <rPh sb="8" eb="10">
      <t>テイセイ</t>
    </rPh>
    <rPh sb="11" eb="13">
      <t>リヨウ</t>
    </rPh>
    <rPh sb="13" eb="15">
      <t>テイシ</t>
    </rPh>
    <rPh sb="16" eb="18">
      <t>ショウキョ</t>
    </rPh>
    <rPh sb="18" eb="19">
      <t>トウ</t>
    </rPh>
    <phoneticPr fontId="1"/>
  </si>
  <si>
    <t>上記「個人情報の取り扱いについて」に同意いただけますか？</t>
    <rPh sb="0" eb="2">
      <t>ジョウキ</t>
    </rPh>
    <rPh sb="3" eb="5">
      <t>コジン</t>
    </rPh>
    <rPh sb="5" eb="7">
      <t>ジョウホウ</t>
    </rPh>
    <rPh sb="8" eb="9">
      <t>ト</t>
    </rPh>
    <rPh sb="10" eb="11">
      <t>アツカ</t>
    </rPh>
    <rPh sb="18" eb="20">
      <t>ドウイ</t>
    </rPh>
    <phoneticPr fontId="1"/>
  </si>
  <si>
    <t>下記にチェック☑と自署をお願い致します。</t>
    <rPh sb="0" eb="2">
      <t>カキ</t>
    </rPh>
    <rPh sb="9" eb="11">
      <t>ジショ</t>
    </rPh>
    <rPh sb="13" eb="14">
      <t>ネガ</t>
    </rPh>
    <rPh sb="15" eb="16">
      <t>イタ</t>
    </rPh>
    <phoneticPr fontId="1"/>
  </si>
  <si>
    <t>同意する</t>
    <rPh sb="0" eb="2">
      <t>ドウイ</t>
    </rPh>
    <phoneticPr fontId="1"/>
  </si>
  <si>
    <t>同意しない</t>
    <rPh sb="0" eb="2">
      <t>ドウイ</t>
    </rPh>
    <phoneticPr fontId="1"/>
  </si>
  <si>
    <t>所属先：</t>
    <rPh sb="0" eb="2">
      <t>ショゾク</t>
    </rPh>
    <rPh sb="2" eb="3">
      <t>サキ</t>
    </rPh>
    <phoneticPr fontId="1"/>
  </si>
  <si>
    <t>氏名：</t>
    <rPh sb="0" eb="2">
      <t>シメイ</t>
    </rPh>
    <phoneticPr fontId="1"/>
  </si>
  <si>
    <t>＜管理者＞　一般財団法人海外産業人材育成協会　総務企画部長</t>
    <rPh sb="1" eb="4">
      <t>カンリシャ</t>
    </rPh>
    <rPh sb="6" eb="22">
      <t>アオｔｓ</t>
    </rPh>
    <rPh sb="23" eb="25">
      <t>ソウム</t>
    </rPh>
    <rPh sb="25" eb="27">
      <t>キカク</t>
    </rPh>
    <rPh sb="27" eb="29">
      <t>ブチョウ</t>
    </rPh>
    <phoneticPr fontId="1"/>
  </si>
  <si>
    <t>一般財団法人　海外産業人材育成協会</t>
    <rPh sb="0" eb="2">
      <t>イッパン</t>
    </rPh>
    <rPh sb="2" eb="4">
      <t>ザイダン</t>
    </rPh>
    <rPh sb="4" eb="6">
      <t>ホウジン</t>
    </rPh>
    <rPh sb="7" eb="9">
      <t>カイガイ</t>
    </rPh>
    <rPh sb="9" eb="11">
      <t>サンギョウ</t>
    </rPh>
    <rPh sb="11" eb="13">
      <t>ジンザイ</t>
    </rPh>
    <rPh sb="13" eb="15">
      <t>イクセイ</t>
    </rPh>
    <rPh sb="15" eb="17">
      <t>キョウカイ</t>
    </rPh>
    <phoneticPr fontId="1"/>
  </si>
  <si>
    <t>理事長　殿</t>
    <rPh sb="0" eb="3">
      <t>リジチョウ</t>
    </rPh>
    <rPh sb="4" eb="5">
      <t>ドノ</t>
    </rPh>
    <phoneticPr fontId="1"/>
  </si>
  <si>
    <t>記</t>
    <rPh sb="0" eb="1">
      <t>キ</t>
    </rPh>
    <phoneticPr fontId="1"/>
  </si>
  <si>
    <t>機関名</t>
    <rPh sb="0" eb="2">
      <t>キカン</t>
    </rPh>
    <rPh sb="2" eb="3">
      <t>メイ</t>
    </rPh>
    <phoneticPr fontId="1"/>
  </si>
  <si>
    <t>（和）</t>
    <rPh sb="1" eb="2">
      <t>ワ</t>
    </rPh>
    <phoneticPr fontId="1"/>
  </si>
  <si>
    <t>（英）</t>
    <rPh sb="1" eb="2">
      <t>エイ</t>
    </rPh>
    <phoneticPr fontId="1"/>
  </si>
  <si>
    <t>本社所在地</t>
    <rPh sb="0" eb="2">
      <t>ホンシャ</t>
    </rPh>
    <rPh sb="2" eb="5">
      <t>ショザイチ</t>
    </rPh>
    <phoneticPr fontId="1"/>
  </si>
  <si>
    <t>代表者</t>
    <rPh sb="0" eb="3">
      <t>ダイヒョウシャ</t>
    </rPh>
    <phoneticPr fontId="1"/>
  </si>
  <si>
    <t>役職名</t>
    <rPh sb="0" eb="3">
      <t>ヤクショクメイ</t>
    </rPh>
    <phoneticPr fontId="1"/>
  </si>
  <si>
    <t>氏名</t>
    <rPh sb="0" eb="2">
      <t>シメイ</t>
    </rPh>
    <phoneticPr fontId="1"/>
  </si>
  <si>
    <t>部課名</t>
    <rPh sb="0" eb="2">
      <t>ブカ</t>
    </rPh>
    <rPh sb="2" eb="3">
      <t>メイ</t>
    </rPh>
    <phoneticPr fontId="1"/>
  </si>
  <si>
    <t>事務担当者</t>
    <rPh sb="0" eb="2">
      <t>ジム</t>
    </rPh>
    <rPh sb="2" eb="5">
      <t>タントウシャ</t>
    </rPh>
    <phoneticPr fontId="1"/>
  </si>
  <si>
    <t>住所</t>
    <rPh sb="0" eb="2">
      <t>ジュウショ</t>
    </rPh>
    <phoneticPr fontId="1"/>
  </si>
  <si>
    <t>TEL</t>
    <phoneticPr fontId="1"/>
  </si>
  <si>
    <t>FAX</t>
    <phoneticPr fontId="1"/>
  </si>
  <si>
    <t>E-mail</t>
    <phoneticPr fontId="1"/>
  </si>
  <si>
    <t>印（代表者職印）</t>
    <rPh sb="0" eb="1">
      <t>イン</t>
    </rPh>
    <rPh sb="2" eb="5">
      <t>ダイヒョウシャ</t>
    </rPh>
    <rPh sb="5" eb="6">
      <t>ショク</t>
    </rPh>
    <rPh sb="6" eb="7">
      <t>イン</t>
    </rPh>
    <phoneticPr fontId="1"/>
  </si>
  <si>
    <t>6.</t>
    <phoneticPr fontId="1"/>
  </si>
  <si>
    <t>方法：</t>
    <phoneticPr fontId="1"/>
  </si>
  <si>
    <t>2）</t>
    <phoneticPr fontId="1"/>
  </si>
  <si>
    <t>公募主体：</t>
    <phoneticPr fontId="1"/>
  </si>
  <si>
    <t>8.</t>
    <phoneticPr fontId="1"/>
  </si>
  <si>
    <t>5）</t>
    <phoneticPr fontId="1"/>
  </si>
  <si>
    <t>課題、改善点</t>
    <rPh sb="0" eb="2">
      <t>カダイ</t>
    </rPh>
    <rPh sb="3" eb="6">
      <t>カイゼンテン</t>
    </rPh>
    <phoneticPr fontId="1"/>
  </si>
  <si>
    <t>別添提出書類</t>
    <rPh sb="0" eb="2">
      <t>ベッテン</t>
    </rPh>
    <rPh sb="2" eb="4">
      <t>テイシュツ</t>
    </rPh>
    <rPh sb="4" eb="6">
      <t>ショルイ</t>
    </rPh>
    <phoneticPr fontId="1"/>
  </si>
  <si>
    <r>
      <t>別添提出書類</t>
    </r>
    <r>
      <rPr>
        <sz val="11"/>
        <color theme="1"/>
        <rFont val="ＭＳ Ｐ明朝"/>
        <family val="1"/>
        <charset val="128"/>
      </rPr>
      <t>（チェック☑してください。）</t>
    </r>
    <rPh sb="0" eb="2">
      <t>ベッテン</t>
    </rPh>
    <rPh sb="2" eb="4">
      <t>テイシュツ</t>
    </rPh>
    <rPh sb="4" eb="6">
      <t>ショルイ</t>
    </rPh>
    <phoneticPr fontId="1"/>
  </si>
  <si>
    <t>記録写真（日付・主要人物等のキャプションを付記してください。）</t>
    <rPh sb="0" eb="2">
      <t>キロク</t>
    </rPh>
    <rPh sb="2" eb="4">
      <t>シャシン</t>
    </rPh>
    <rPh sb="5" eb="7">
      <t>ヒヅケ</t>
    </rPh>
    <rPh sb="8" eb="10">
      <t>シュヨウ</t>
    </rPh>
    <rPh sb="10" eb="12">
      <t>ジンブツ</t>
    </rPh>
    <rPh sb="12" eb="13">
      <t>トウ</t>
    </rPh>
    <rPh sb="21" eb="23">
      <t>フキ</t>
    </rPh>
    <phoneticPr fontId="1"/>
  </si>
  <si>
    <t>●●株式会社　生産本部　部長</t>
    <rPh sb="2" eb="6">
      <t>カブ</t>
    </rPh>
    <rPh sb="7" eb="9">
      <t>セイサン</t>
    </rPh>
    <rPh sb="9" eb="11">
      <t>ホンブ</t>
    </rPh>
    <rPh sb="12" eb="14">
      <t>ブチョウ</t>
    </rPh>
    <phoneticPr fontId="1"/>
  </si>
  <si>
    <t>海外研修実施費実績額並びに精算払請求金額の算出内訳　</t>
    <rPh sb="0" eb="2">
      <t>カイガイ</t>
    </rPh>
    <rPh sb="2" eb="4">
      <t>ケンシュウ</t>
    </rPh>
    <rPh sb="4" eb="7">
      <t>ジッシヒ</t>
    </rPh>
    <rPh sb="7" eb="10">
      <t>ジッセキガク</t>
    </rPh>
    <rPh sb="10" eb="11">
      <t>ナラ</t>
    </rPh>
    <rPh sb="13" eb="16">
      <t>セイサンバライ</t>
    </rPh>
    <rPh sb="16" eb="18">
      <t>セイキュウ</t>
    </rPh>
    <rPh sb="18" eb="20">
      <t>キンガク</t>
    </rPh>
    <rPh sb="21" eb="23">
      <t>サンシュツ</t>
    </rPh>
    <rPh sb="23" eb="25">
      <t>ウチワケ</t>
    </rPh>
    <phoneticPr fontId="1"/>
  </si>
  <si>
    <t>⑩</t>
    <phoneticPr fontId="1"/>
  </si>
  <si>
    <t>⑪</t>
    <phoneticPr fontId="1"/>
  </si>
  <si>
    <t>-</t>
    <phoneticPr fontId="1"/>
  </si>
  <si>
    <t>Mr.</t>
  </si>
  <si>
    <t>Ms.</t>
    <phoneticPr fontId="1"/>
  </si>
  <si>
    <t>abc def</t>
    <phoneticPr fontId="1"/>
  </si>
  <si>
    <t>出席日数</t>
    <rPh sb="0" eb="2">
      <t>シュッセキ</t>
    </rPh>
    <rPh sb="2" eb="4">
      <t>ニッスウ</t>
    </rPh>
    <phoneticPr fontId="1"/>
  </si>
  <si>
    <t>1.講師謝金</t>
    <rPh sb="2" eb="4">
      <t>コウシ</t>
    </rPh>
    <rPh sb="4" eb="6">
      <t>シャキン</t>
    </rPh>
    <phoneticPr fontId="1"/>
  </si>
  <si>
    <t>講師氏名</t>
    <rPh sb="0" eb="2">
      <t>コウシ</t>
    </rPh>
    <rPh sb="2" eb="4">
      <t>シメイ</t>
    </rPh>
    <phoneticPr fontId="1"/>
  </si>
  <si>
    <t>講義言語</t>
    <rPh sb="0" eb="2">
      <t>コウギ</t>
    </rPh>
    <rPh sb="2" eb="4">
      <t>ゲンゴ</t>
    </rPh>
    <phoneticPr fontId="1"/>
  </si>
  <si>
    <t>等級</t>
    <rPh sb="0" eb="2">
      <t>トウキュウ</t>
    </rPh>
    <phoneticPr fontId="1"/>
  </si>
  <si>
    <t>単価（円）</t>
    <rPh sb="0" eb="2">
      <t>タンカ</t>
    </rPh>
    <rPh sb="3" eb="4">
      <t>エン</t>
    </rPh>
    <phoneticPr fontId="1"/>
  </si>
  <si>
    <t>講師謝金金額（円）</t>
    <rPh sb="0" eb="2">
      <t>コウシ</t>
    </rPh>
    <rPh sb="2" eb="4">
      <t>シャキン</t>
    </rPh>
    <rPh sb="4" eb="6">
      <t>キンガク</t>
    </rPh>
    <rPh sb="7" eb="8">
      <t>エン</t>
    </rPh>
    <phoneticPr fontId="1"/>
  </si>
  <si>
    <t>2.原稿料</t>
    <rPh sb="2" eb="5">
      <t>ゲンコウリョウ</t>
    </rPh>
    <phoneticPr fontId="1"/>
  </si>
  <si>
    <t>資料タイトル</t>
    <rPh sb="0" eb="2">
      <t>シリョウ</t>
    </rPh>
    <phoneticPr fontId="1"/>
  </si>
  <si>
    <t>執筆者氏名</t>
    <rPh sb="0" eb="3">
      <t>シッピツシャ</t>
    </rPh>
    <rPh sb="3" eb="5">
      <t>シメイ</t>
    </rPh>
    <phoneticPr fontId="1"/>
  </si>
  <si>
    <t>枚数</t>
    <rPh sb="0" eb="2">
      <t>マイスウ</t>
    </rPh>
    <phoneticPr fontId="1"/>
  </si>
  <si>
    <t>原稿料（円）</t>
    <rPh sb="0" eb="3">
      <t>ゲンコウリョウ</t>
    </rPh>
    <rPh sb="4" eb="5">
      <t>エン</t>
    </rPh>
    <phoneticPr fontId="1"/>
  </si>
  <si>
    <t>校訂料（円）</t>
    <rPh sb="0" eb="2">
      <t>コウテイ</t>
    </rPh>
    <rPh sb="2" eb="3">
      <t>リョウ</t>
    </rPh>
    <rPh sb="4" eb="5">
      <t>エン</t>
    </rPh>
    <phoneticPr fontId="1"/>
  </si>
  <si>
    <t>3.校訂料</t>
    <rPh sb="2" eb="4">
      <t>コウテイ</t>
    </rPh>
    <rPh sb="4" eb="5">
      <t>リョウ</t>
    </rPh>
    <phoneticPr fontId="1"/>
  </si>
  <si>
    <t>AOTSの個人情報保護方針について：詳細は当協会ホームページに公開しています。
本文書にご入力の個人情報は、当協会の個人情報保護方針に基づき、安全に管理し保護の徹底に努めます。
また、海外研修に係る事務手続き並びに当協会からの各種ご案内等に使用します。
https://www.aots.jp/privacy-policy/</t>
    <rPh sb="45" eb="47">
      <t>ニュウリョク</t>
    </rPh>
    <phoneticPr fontId="1"/>
  </si>
  <si>
    <t>・担当時間は30分単位でご入力ください。</t>
    <rPh sb="13" eb="15">
      <t>ニュウリョク</t>
    </rPh>
    <phoneticPr fontId="1"/>
  </si>
  <si>
    <t>（本社と異なる
場合、入力）</t>
    <rPh sb="1" eb="3">
      <t>ホンシャ</t>
    </rPh>
    <rPh sb="4" eb="5">
      <t>コト</t>
    </rPh>
    <rPh sb="8" eb="10">
      <t>バアイ</t>
    </rPh>
    <rPh sb="11" eb="13">
      <t>ニュウリョク</t>
    </rPh>
    <phoneticPr fontId="1"/>
  </si>
  <si>
    <t>研修効果評価方法（研修生の理解度の確認方法を具体的にご入力ください。）</t>
    <rPh sb="0" eb="2">
      <t>ケンシュウ</t>
    </rPh>
    <rPh sb="2" eb="4">
      <t>コウカ</t>
    </rPh>
    <rPh sb="4" eb="6">
      <t>ヒョウカ</t>
    </rPh>
    <rPh sb="6" eb="8">
      <t>ホウホウ</t>
    </rPh>
    <rPh sb="9" eb="12">
      <t>ケンシュウセイ</t>
    </rPh>
    <rPh sb="13" eb="16">
      <t>リカイド</t>
    </rPh>
    <rPh sb="17" eb="19">
      <t>カクニン</t>
    </rPh>
    <rPh sb="19" eb="21">
      <t>ホウホウ</t>
    </rPh>
    <rPh sb="22" eb="25">
      <t>グタイテキ</t>
    </rPh>
    <rPh sb="27" eb="29">
      <t>ニュウリョク</t>
    </rPh>
    <phoneticPr fontId="1"/>
  </si>
  <si>
    <t>専門分野別に列挙し、一つの専門分野に複数の講師を必要とする場合はその理由をご入力ください。</t>
    <rPh sb="0" eb="2">
      <t>センモン</t>
    </rPh>
    <rPh sb="2" eb="4">
      <t>ブンヤ</t>
    </rPh>
    <rPh sb="4" eb="5">
      <t>ベツ</t>
    </rPh>
    <rPh sb="6" eb="8">
      <t>レッキョ</t>
    </rPh>
    <rPh sb="10" eb="11">
      <t>ヒト</t>
    </rPh>
    <rPh sb="13" eb="15">
      <t>センモン</t>
    </rPh>
    <rPh sb="15" eb="17">
      <t>ブンヤ</t>
    </rPh>
    <rPh sb="18" eb="20">
      <t>フクスウ</t>
    </rPh>
    <rPh sb="21" eb="23">
      <t>コウシ</t>
    </rPh>
    <rPh sb="24" eb="26">
      <t>ヒツヨウ</t>
    </rPh>
    <rPh sb="29" eb="31">
      <t>バアイ</t>
    </rPh>
    <rPh sb="34" eb="36">
      <t>リユウ</t>
    </rPh>
    <rPh sb="38" eb="40">
      <t>ニュウリョク</t>
    </rPh>
    <phoneticPr fontId="1"/>
  </si>
  <si>
    <t>AOTSの個人情報保護方針について：詳細は当協会ホームページに公開しています。
本文書にご入力の個人情報は、当協会の個人情報保護方針に基づき、安全に管理し保護の徹底に努めます。
また、海外研修に係る事務手続き並びに当協会からの各種ご案内に使用します。
https://www.aots.jp/privacy-policy/</t>
    <rPh sb="45" eb="47">
      <t>ニュウリョク</t>
    </rPh>
    <phoneticPr fontId="1"/>
  </si>
  <si>
    <t>特記事項（通訳として適任であることを示す実績等があればご入力ください。）</t>
    <rPh sb="0" eb="2">
      <t>トッキ</t>
    </rPh>
    <rPh sb="2" eb="4">
      <t>ジコウ</t>
    </rPh>
    <rPh sb="5" eb="7">
      <t>ツウヤク</t>
    </rPh>
    <rPh sb="10" eb="12">
      <t>テキニン</t>
    </rPh>
    <rPh sb="18" eb="19">
      <t>シメ</t>
    </rPh>
    <rPh sb="20" eb="22">
      <t>ジッセキ</t>
    </rPh>
    <rPh sb="22" eb="23">
      <t>ナド</t>
    </rPh>
    <rPh sb="28" eb="30">
      <t>ニュウリョク</t>
    </rPh>
    <phoneticPr fontId="1"/>
  </si>
  <si>
    <t>（注）費用を計上しない費目は、金額欄に0をご入力ください。</t>
    <rPh sb="1" eb="2">
      <t>チュウ</t>
    </rPh>
    <rPh sb="3" eb="5">
      <t>ヒヨウ</t>
    </rPh>
    <rPh sb="6" eb="8">
      <t>ケイジョウ</t>
    </rPh>
    <rPh sb="11" eb="13">
      <t>ヒモク</t>
    </rPh>
    <rPh sb="15" eb="17">
      <t>キンガク</t>
    </rPh>
    <rPh sb="17" eb="18">
      <t>ラン</t>
    </rPh>
    <rPh sb="22" eb="24">
      <t>ニュウリョク</t>
    </rPh>
    <phoneticPr fontId="1"/>
  </si>
  <si>
    <t>（　派遣講師　／　派遣通訳　／　管理員　）</t>
    <rPh sb="2" eb="4">
      <t>ハケン</t>
    </rPh>
    <rPh sb="4" eb="6">
      <t>コウシ</t>
    </rPh>
    <rPh sb="9" eb="11">
      <t>ハケン</t>
    </rPh>
    <rPh sb="11" eb="13">
      <t>ツウヤク</t>
    </rPh>
    <rPh sb="16" eb="18">
      <t>カンリ</t>
    </rPh>
    <rPh sb="18" eb="19">
      <t>イン</t>
    </rPh>
    <phoneticPr fontId="1"/>
  </si>
  <si>
    <t>出張者氏名：</t>
    <rPh sb="0" eb="2">
      <t>シュッチョウ</t>
    </rPh>
    <rPh sb="2" eb="3">
      <t>シャ</t>
    </rPh>
    <rPh sb="3" eb="5">
      <t>シメイ</t>
    </rPh>
    <phoneticPr fontId="1"/>
  </si>
  <si>
    <t>旅費等級：</t>
    <rPh sb="0" eb="2">
      <t>リョヒ</t>
    </rPh>
    <rPh sb="2" eb="4">
      <t>トウキュウ</t>
    </rPh>
    <phoneticPr fontId="1"/>
  </si>
  <si>
    <t>地域区分：</t>
    <rPh sb="0" eb="2">
      <t>チイキ</t>
    </rPh>
    <rPh sb="2" eb="4">
      <t>クブン</t>
    </rPh>
    <phoneticPr fontId="1"/>
  </si>
  <si>
    <t>（単位：円）</t>
    <rPh sb="1" eb="3">
      <t>タンイ</t>
    </rPh>
    <rPh sb="4" eb="5">
      <t>エン</t>
    </rPh>
    <phoneticPr fontId="1"/>
  </si>
  <si>
    <t>日付</t>
    <rPh sb="0" eb="2">
      <t>ヒヅケ</t>
    </rPh>
    <phoneticPr fontId="1"/>
  </si>
  <si>
    <t>用務</t>
    <rPh sb="0" eb="2">
      <t>ヨウム</t>
    </rPh>
    <phoneticPr fontId="1"/>
  </si>
  <si>
    <t>日当</t>
    <rPh sb="0" eb="2">
      <t>ニットウ</t>
    </rPh>
    <phoneticPr fontId="1"/>
  </si>
  <si>
    <t>宿泊料</t>
    <rPh sb="0" eb="3">
      <t>シュクハクリョウ</t>
    </rPh>
    <phoneticPr fontId="1"/>
  </si>
  <si>
    <t>合計</t>
    <rPh sb="0" eb="2">
      <t>ゴウケイ</t>
    </rPh>
    <phoneticPr fontId="1"/>
  </si>
  <si>
    <t>滞在費合計額</t>
    <rPh sb="0" eb="3">
      <t>タイザイヒ</t>
    </rPh>
    <rPh sb="3" eb="5">
      <t>ゴウケイ</t>
    </rPh>
    <rPh sb="5" eb="6">
      <t>ガク</t>
    </rPh>
    <phoneticPr fontId="1"/>
  </si>
  <si>
    <t>甲　　・　　乙　　・　　丙</t>
    <rPh sb="0" eb="1">
      <t>コウ</t>
    </rPh>
    <rPh sb="6" eb="7">
      <t>オツ</t>
    </rPh>
    <rPh sb="12" eb="13">
      <t>ヘイ</t>
    </rPh>
    <phoneticPr fontId="1"/>
  </si>
  <si>
    <t>級</t>
    <rPh sb="0" eb="1">
      <t>キュウ</t>
    </rPh>
    <phoneticPr fontId="1"/>
  </si>
  <si>
    <t>Invoice</t>
  </si>
  <si>
    <t xml:space="preserve">Re: </t>
  </si>
  <si>
    <t>Invoice to:</t>
  </si>
  <si>
    <t xml:space="preserve">Issued by: </t>
  </si>
  <si>
    <t>Address:</t>
  </si>
  <si>
    <t>Unit Price</t>
  </si>
  <si>
    <t>Yen</t>
  </si>
  <si>
    <t>Number of Participants:</t>
  </si>
  <si>
    <t>Participants</t>
  </si>
  <si>
    <t>Days</t>
  </si>
  <si>
    <t>Total Amount</t>
  </si>
  <si>
    <t>(Signature)</t>
  </si>
  <si>
    <t>（研修協力謝金請求書）</t>
    <rPh sb="1" eb="3">
      <t>ケンシュウ</t>
    </rPh>
    <rPh sb="3" eb="5">
      <t>キョウリョク</t>
    </rPh>
    <rPh sb="5" eb="7">
      <t>シャキン</t>
    </rPh>
    <rPh sb="7" eb="10">
      <t>セイキュウショ</t>
    </rPh>
    <phoneticPr fontId="18"/>
  </si>
  <si>
    <t>-</t>
    <phoneticPr fontId="1"/>
  </si>
  <si>
    <t>Mr. XXXXXX</t>
    <phoneticPr fontId="1"/>
  </si>
  <si>
    <t>（研修協力謝金領収書）</t>
    <rPh sb="1" eb="3">
      <t>ケンシュウ</t>
    </rPh>
    <rPh sb="3" eb="5">
      <t>キョウリョク</t>
    </rPh>
    <rPh sb="5" eb="7">
      <t>シャキン</t>
    </rPh>
    <rPh sb="7" eb="10">
      <t>リョウシュウショ</t>
    </rPh>
    <phoneticPr fontId="18"/>
  </si>
  <si>
    <t>Receipt</t>
    <phoneticPr fontId="1"/>
  </si>
  <si>
    <t>〒</t>
    <phoneticPr fontId="1"/>
  </si>
  <si>
    <t>所属機関名（略号不可）</t>
    <rPh sb="0" eb="2">
      <t>ショゾク</t>
    </rPh>
    <rPh sb="2" eb="4">
      <t>キカン</t>
    </rPh>
    <rPh sb="4" eb="5">
      <t>メイ</t>
    </rPh>
    <phoneticPr fontId="1"/>
  </si>
  <si>
    <t>タナカ通訳</t>
    <rPh sb="3" eb="5">
      <t>ツウヤク</t>
    </rPh>
    <phoneticPr fontId="1"/>
  </si>
  <si>
    <t>遠隔地からの参加者のための宿泊費等明細</t>
    <rPh sb="16" eb="17">
      <t>トウ</t>
    </rPh>
    <rPh sb="17" eb="19">
      <t>メイサイ</t>
    </rPh>
    <phoneticPr fontId="1"/>
  </si>
  <si>
    <t>海外研修実施予算概算</t>
    <phoneticPr fontId="1"/>
  </si>
  <si>
    <t>海外研修日程案（別添1）</t>
    <rPh sb="0" eb="2">
      <t>カイガイ</t>
    </rPh>
    <rPh sb="2" eb="4">
      <t>ケンシュウ</t>
    </rPh>
    <rPh sb="4" eb="6">
      <t>ニッテイ</t>
    </rPh>
    <rPh sb="6" eb="7">
      <t>アン</t>
    </rPh>
    <rPh sb="8" eb="10">
      <t>ベッテン</t>
    </rPh>
    <phoneticPr fontId="1"/>
  </si>
  <si>
    <t>株式会社AOTS</t>
  </si>
  <si>
    <t>AOTS Co., Ltd.</t>
  </si>
  <si>
    <t>代表取締役</t>
  </si>
  <si>
    <t>田中　太郎</t>
  </si>
  <si>
    <t>製造本部　製造第1課　課長</t>
  </si>
  <si>
    <t>山田　二郎</t>
  </si>
  <si>
    <t>03-xxxx-xxxx</t>
  </si>
  <si>
    <t>yamada@aots.co.jp</t>
  </si>
  <si>
    <t>インドネシア・ジャカルタ</t>
  </si>
  <si>
    <t>Indonesia, Jakarta</t>
  </si>
  <si>
    <t>現場リーダーのための5Sの基本と生産管理研修</t>
  </si>
  <si>
    <t>5S and Production Management Training for Leaders at a Manufacutruing Site</t>
  </si>
  <si>
    <t>通訳の有無：</t>
    <rPh sb="0" eb="2">
      <t>ツウヤク</t>
    </rPh>
    <rPh sb="3" eb="5">
      <t>ウム</t>
    </rPh>
    <phoneticPr fontId="1"/>
  </si>
  <si>
    <t>例）子会社、取引先、販売代理店等</t>
  </si>
  <si>
    <t>TEL：</t>
    <phoneticPr fontId="1"/>
  </si>
  <si>
    <t>住所：</t>
    <rPh sb="0" eb="2">
      <t>ジュウショ</t>
    </rPh>
    <phoneticPr fontId="1"/>
  </si>
  <si>
    <t>+62123456789</t>
    <phoneticPr fontId="1"/>
  </si>
  <si>
    <t>FAX：</t>
    <phoneticPr fontId="1"/>
  </si>
  <si>
    <t>Jakarta Rd. 123, Jakarta, Indonesia</t>
    <phoneticPr fontId="1"/>
  </si>
  <si>
    <t>担当者名：</t>
    <rPh sb="0" eb="3">
      <t>タントウシャ</t>
    </rPh>
    <rPh sb="3" eb="4">
      <t>メイ</t>
    </rPh>
    <phoneticPr fontId="1"/>
  </si>
  <si>
    <t>設立年：</t>
    <rPh sb="0" eb="2">
      <t>セツリツ</t>
    </rPh>
    <rPh sb="2" eb="3">
      <t>ネン</t>
    </rPh>
    <phoneticPr fontId="1"/>
  </si>
  <si>
    <t>従業員数：</t>
    <rPh sb="0" eb="4">
      <t>ジュウギョウインスウ</t>
    </rPh>
    <phoneticPr fontId="1"/>
  </si>
  <si>
    <t>資本金：</t>
    <rPh sb="0" eb="3">
      <t>シホンキン</t>
    </rPh>
    <phoneticPr fontId="1"/>
  </si>
  <si>
    <t>日本側出資比率：</t>
    <rPh sb="0" eb="3">
      <t>ニホンガワ</t>
    </rPh>
    <rPh sb="3" eb="7">
      <t>シュッシヒリツ</t>
    </rPh>
    <phoneticPr fontId="1"/>
  </si>
  <si>
    <t>-</t>
    <phoneticPr fontId="1"/>
  </si>
  <si>
    <t>担当者部署：</t>
    <rPh sb="0" eb="3">
      <t>タントウシャ</t>
    </rPh>
    <rPh sb="3" eb="5">
      <t>ブショ</t>
    </rPh>
    <phoneticPr fontId="1"/>
  </si>
  <si>
    <t>担当者役職：</t>
    <rPh sb="0" eb="3">
      <t>タントウシャ</t>
    </rPh>
    <rPh sb="3" eb="5">
      <t>ヤクショク</t>
    </rPh>
    <phoneticPr fontId="1"/>
  </si>
  <si>
    <t>1975年</t>
    <rPh sb="4" eb="5">
      <t>ネン</t>
    </rPh>
    <phoneticPr fontId="1"/>
  </si>
  <si>
    <t>□</t>
    <phoneticPr fontId="1"/>
  </si>
  <si>
    <t>□</t>
    <phoneticPr fontId="1"/>
  </si>
  <si>
    <t>①⑤⑥：有価証券報告書に替えることができます。</t>
    <phoneticPr fontId="1"/>
  </si>
  <si>
    <t>①②③：協力機関についてご提出ください。</t>
    <phoneticPr fontId="1"/>
  </si>
  <si>
    <t>東京都足立区千住東1-30-1</t>
    <phoneticPr fontId="1"/>
  </si>
  <si>
    <t>〒120-8534</t>
    <phoneticPr fontId="1"/>
  </si>
  <si>
    <t>④</t>
  </si>
  <si>
    <t>機材調達・通信等環境整備費</t>
    <rPh sb="0" eb="4">
      <t>キザイチョウタツ</t>
    </rPh>
    <rPh sb="5" eb="7">
      <t>ツウシン</t>
    </rPh>
    <rPh sb="7" eb="8">
      <t>トウ</t>
    </rPh>
    <rPh sb="8" eb="10">
      <t>カンキョウ</t>
    </rPh>
    <rPh sb="10" eb="12">
      <t>セイビ</t>
    </rPh>
    <rPh sb="12" eb="13">
      <t>ヒ</t>
    </rPh>
    <phoneticPr fontId="1"/>
  </si>
  <si>
    <t>1.</t>
    <phoneticPr fontId="1"/>
  </si>
  <si>
    <t>一般財団法人　海外産業人材育成協会</t>
    <rPh sb="0" eb="2">
      <t>イッパン</t>
    </rPh>
    <rPh sb="2" eb="6">
      <t>ザイダンホウジン</t>
    </rPh>
    <rPh sb="7" eb="17">
      <t>カイガイサンギョウジンザイイクセイキョウカイ</t>
    </rPh>
    <phoneticPr fontId="1"/>
  </si>
  <si>
    <t>申告書</t>
    <rPh sb="0" eb="3">
      <t>シンコクショ</t>
    </rPh>
    <phoneticPr fontId="1"/>
  </si>
  <si>
    <t>機関名</t>
    <rPh sb="0" eb="3">
      <t>キカンメイ</t>
    </rPh>
    <phoneticPr fontId="1"/>
  </si>
  <si>
    <t>役職名</t>
    <rPh sb="0" eb="2">
      <t>ヤクショク</t>
    </rPh>
    <rPh sb="2" eb="3">
      <t>メイ</t>
    </rPh>
    <phoneticPr fontId="1"/>
  </si>
  <si>
    <t>申請者による申告（以下、該当するものにチェック☑してください。）</t>
    <rPh sb="0" eb="3">
      <t>シンセイシャ</t>
    </rPh>
    <rPh sb="6" eb="8">
      <t>シンコク</t>
    </rPh>
    <rPh sb="9" eb="11">
      <t>イカ</t>
    </rPh>
    <phoneticPr fontId="1"/>
  </si>
  <si>
    <t>1. 当社は、以下のいずれかに該当します。</t>
    <phoneticPr fontId="1"/>
  </si>
  <si>
    <t>中小企業基本法に規定する中小企業</t>
  </si>
  <si>
    <t>（中小企業には該当しないが）資本金10億円未満の企業（以下、中堅企業という）</t>
  </si>
  <si>
    <r>
      <t>2-2. 以下の書類のいずれかを提出します。</t>
    </r>
    <r>
      <rPr>
        <sz val="10"/>
        <rFont val="ＭＳ Ｐ明朝"/>
        <family val="1"/>
        <charset val="128"/>
      </rPr>
      <t>（提出する書類のチェック☑を入れてください。書式自由）</t>
    </r>
    <rPh sb="23" eb="25">
      <t>テイシュツ</t>
    </rPh>
    <rPh sb="27" eb="29">
      <t>ショルイ</t>
    </rPh>
    <rPh sb="36" eb="37">
      <t>イ</t>
    </rPh>
    <phoneticPr fontId="1"/>
  </si>
  <si>
    <t>株主名簿（出資者および出資比率が記載されているもの）</t>
  </si>
  <si>
    <t>出資者の名称と出資比率を記載した書類</t>
  </si>
  <si>
    <t>以　上</t>
    <rPh sb="0" eb="1">
      <t>イ</t>
    </rPh>
    <rPh sb="2" eb="3">
      <t>ウエ</t>
    </rPh>
    <phoneticPr fontId="1"/>
  </si>
  <si>
    <t>&lt;&lt;注意事項&gt;&gt;</t>
  </si>
  <si>
    <t xml:space="preserve">■ </t>
  </si>
  <si>
    <t>虚偽の申告があった場合は、不採択もしくは補助対象の取消等を行いますので、</t>
    <phoneticPr fontId="1"/>
  </si>
  <si>
    <t>正確な申告をお願いします。</t>
    <phoneticPr fontId="1"/>
  </si>
  <si>
    <t>（※中堅・中小企業のみご提出）</t>
    <rPh sb="2" eb="4">
      <t>チュウケン</t>
    </rPh>
    <rPh sb="5" eb="9">
      <t>チュウショウキギョウ</t>
    </rPh>
    <rPh sb="12" eb="14">
      <t>テイシュツ</t>
    </rPh>
    <phoneticPr fontId="1"/>
  </si>
  <si>
    <t>講師通訳等旅費</t>
    <rPh sb="0" eb="4">
      <t>コウシツウヤク</t>
    </rPh>
    <rPh sb="4" eb="5">
      <t>トウ</t>
    </rPh>
    <rPh sb="5" eb="7">
      <t>リョヒ</t>
    </rPh>
    <phoneticPr fontId="1"/>
  </si>
  <si>
    <t>印刷製本費</t>
    <rPh sb="0" eb="5">
      <t>インサツセイホンヒ</t>
    </rPh>
    <phoneticPr fontId="1"/>
  </si>
  <si>
    <t>消耗品費</t>
    <rPh sb="0" eb="4">
      <t>ショウモウヒンヒ</t>
    </rPh>
    <phoneticPr fontId="1"/>
  </si>
  <si>
    <t>その他諸経費</t>
  </si>
  <si>
    <t>4）</t>
  </si>
  <si>
    <t>外注費</t>
    <rPh sb="0" eb="3">
      <t>ガイチュウヒ</t>
    </rPh>
    <phoneticPr fontId="1"/>
  </si>
  <si>
    <t>3）</t>
  </si>
  <si>
    <t>5）</t>
    <phoneticPr fontId="1"/>
  </si>
  <si>
    <t>謝金</t>
    <rPh sb="0" eb="2">
      <t>シャキン</t>
    </rPh>
    <phoneticPr fontId="1"/>
  </si>
  <si>
    <t>1）</t>
  </si>
  <si>
    <t>2）</t>
  </si>
  <si>
    <t>備品費、借料及び損料</t>
    <phoneticPr fontId="1"/>
  </si>
  <si>
    <t>1）</t>
    <phoneticPr fontId="1"/>
  </si>
  <si>
    <t>2）</t>
    <phoneticPr fontId="1"/>
  </si>
  <si>
    <t>3）</t>
    <phoneticPr fontId="1"/>
  </si>
  <si>
    <t>旅費</t>
    <rPh sb="0" eb="2">
      <t>リョヒ</t>
    </rPh>
    <phoneticPr fontId="1"/>
  </si>
  <si>
    <t>謝金</t>
    <rPh sb="0" eb="2">
      <t>シャキン</t>
    </rPh>
    <phoneticPr fontId="1"/>
  </si>
  <si>
    <t>その他諸経費</t>
    <phoneticPr fontId="1"/>
  </si>
  <si>
    <t>旅費</t>
    <phoneticPr fontId="1"/>
  </si>
  <si>
    <t>印刷製本費</t>
    <phoneticPr fontId="1"/>
  </si>
  <si>
    <t>その他諸経費</t>
    <phoneticPr fontId="1"/>
  </si>
  <si>
    <t>消耗品費</t>
    <phoneticPr fontId="1"/>
  </si>
  <si>
    <t>補助員人件費</t>
    <phoneticPr fontId="1"/>
  </si>
  <si>
    <t>個人情報の取り扱いについて</t>
  </si>
  <si>
    <t>研修生名簿（実績）</t>
    <rPh sb="0" eb="3">
      <t>ケンシュウセイ</t>
    </rPh>
    <rPh sb="3" eb="5">
      <t>メイボ</t>
    </rPh>
    <rPh sb="6" eb="8">
      <t>ジッセキ</t>
    </rPh>
    <phoneticPr fontId="1"/>
  </si>
  <si>
    <t>研修生名簿（確定）</t>
    <rPh sb="0" eb="5">
      <t>ケンシュウセイメイボ</t>
    </rPh>
    <rPh sb="6" eb="8">
      <t>カクテイ</t>
    </rPh>
    <phoneticPr fontId="1"/>
  </si>
  <si>
    <t>【海外研修実施申請】</t>
    <rPh sb="1" eb="3">
      <t>カイガイ</t>
    </rPh>
    <rPh sb="3" eb="5">
      <t>ケンシュウ</t>
    </rPh>
    <rPh sb="5" eb="7">
      <t>ジッシ</t>
    </rPh>
    <rPh sb="7" eb="9">
      <t>シンセイ</t>
    </rPh>
    <phoneticPr fontId="1"/>
  </si>
  <si>
    <t>④：協力機関と海外協力機関各々についてご提出ください。初めて本制度を利用する場合にご提出頂きます。</t>
    <phoneticPr fontId="1"/>
  </si>
  <si>
    <t>⑤⑥：協力機関についてご提出ください。初めて本制度を利用する場合にご提出頂きます。</t>
    <phoneticPr fontId="1"/>
  </si>
  <si>
    <t>ghi</t>
    <phoneticPr fontId="1"/>
  </si>
  <si>
    <t>申告書（中堅・中小企業のみ）</t>
    <rPh sb="0" eb="3">
      <t>シンコクショ</t>
    </rPh>
    <rPh sb="4" eb="6">
      <t>チュウケン</t>
    </rPh>
    <rPh sb="7" eb="11">
      <t>チュウショウキギョウ</t>
    </rPh>
    <phoneticPr fontId="1"/>
  </si>
  <si>
    <t>aaa</t>
    <phoneticPr fontId="1"/>
  </si>
  <si>
    <t>bbb</t>
    <phoneticPr fontId="1"/>
  </si>
  <si>
    <t>⑫</t>
    <phoneticPr fontId="1"/>
  </si>
  <si>
    <t>⑬</t>
    <phoneticPr fontId="1"/>
  </si>
  <si>
    <t>⑥登記簿謄本（写）　＊直近のもの</t>
    <phoneticPr fontId="1"/>
  </si>
  <si>
    <t>資機材費</t>
    <rPh sb="0" eb="3">
      <t>シキザイ</t>
    </rPh>
    <rPh sb="3" eb="4">
      <t>ヒ</t>
    </rPh>
    <phoneticPr fontId="1"/>
  </si>
  <si>
    <t>【技術協力活用型・新興国市場開拓事業（研修・専門家派遣・寄附講座開設事業）】</t>
    <phoneticPr fontId="1"/>
  </si>
  <si>
    <t>②労働保険申告書（写）　　 ＊全事業所分　中小企業基本法に規定する中小企業のうち、従業員数で判断する場合のみ</t>
    <rPh sb="21" eb="23">
      <t>チュウショウ</t>
    </rPh>
    <rPh sb="23" eb="25">
      <t>キギョウ</t>
    </rPh>
    <rPh sb="25" eb="28">
      <t>キホンホウ</t>
    </rPh>
    <rPh sb="29" eb="31">
      <t>キテイ</t>
    </rPh>
    <rPh sb="33" eb="35">
      <t>チュウショウ</t>
    </rPh>
    <rPh sb="35" eb="37">
      <t>キギョウ</t>
    </rPh>
    <rPh sb="41" eb="44">
      <t>ジュウギョウイン</t>
    </rPh>
    <rPh sb="44" eb="45">
      <t>スウ</t>
    </rPh>
    <rPh sb="46" eb="48">
      <t>ハンダン</t>
    </rPh>
    <rPh sb="50" eb="52">
      <t>バアイ</t>
    </rPh>
    <phoneticPr fontId="1"/>
  </si>
  <si>
    <t>No.</t>
    <phoneticPr fontId="1"/>
  </si>
  <si>
    <t>内容</t>
    <rPh sb="0" eb="2">
      <t>ナイヨウ</t>
    </rPh>
    <phoneticPr fontId="1"/>
  </si>
  <si>
    <t>金額（円）</t>
    <rPh sb="0" eb="2">
      <t>キンガク</t>
    </rPh>
    <rPh sb="3" eb="4">
      <t>エン</t>
    </rPh>
    <phoneticPr fontId="1"/>
  </si>
  <si>
    <t>補助対象</t>
    <rPh sb="0" eb="4">
      <t>ホジョタイショウ</t>
    </rPh>
    <phoneticPr fontId="1"/>
  </si>
  <si>
    <t>補足</t>
    <rPh sb="0" eb="2">
      <t>ホソク</t>
    </rPh>
    <phoneticPr fontId="1"/>
  </si>
  <si>
    <t>起票用費目</t>
    <rPh sb="0" eb="3">
      <t>キヒョウヨウ</t>
    </rPh>
    <rPh sb="3" eb="5">
      <t>ヒモク</t>
    </rPh>
    <phoneticPr fontId="1"/>
  </si>
  <si>
    <t>現地通貨</t>
    <rPh sb="0" eb="4">
      <t>ゲンチツウカ</t>
    </rPh>
    <phoneticPr fontId="1"/>
  </si>
  <si>
    <t>米ドル</t>
    <rPh sb="0" eb="1">
      <t>ベイ</t>
    </rPh>
    <phoneticPr fontId="1"/>
  </si>
  <si>
    <t>その他通貨１</t>
    <rPh sb="2" eb="3">
      <t>ホカ</t>
    </rPh>
    <rPh sb="3" eb="5">
      <t>ツウカ</t>
    </rPh>
    <phoneticPr fontId="1"/>
  </si>
  <si>
    <t>証憑No.</t>
    <rPh sb="0" eb="2">
      <t>ショウヒョウ</t>
    </rPh>
    <phoneticPr fontId="1"/>
  </si>
  <si>
    <t>課税対象</t>
    <rPh sb="0" eb="2">
      <t>カゼイ</t>
    </rPh>
    <rPh sb="2" eb="4">
      <t>タイショウ</t>
    </rPh>
    <phoneticPr fontId="1"/>
  </si>
  <si>
    <t>課税対象</t>
    <rPh sb="0" eb="4">
      <t>カゼイタイショウ</t>
    </rPh>
    <phoneticPr fontId="1"/>
  </si>
  <si>
    <t>課税対象外</t>
    <rPh sb="0" eb="5">
      <t>カゼイタイショウガイ</t>
    </rPh>
    <phoneticPr fontId="1"/>
  </si>
  <si>
    <t>起票費目</t>
    <rPh sb="0" eb="2">
      <t>キヒョウ</t>
    </rPh>
    <rPh sb="2" eb="4">
      <t>ヒモク</t>
    </rPh>
    <phoneticPr fontId="1"/>
  </si>
  <si>
    <t>育海・講師謝金</t>
    <phoneticPr fontId="1"/>
  </si>
  <si>
    <t>育海・通訳謝金</t>
    <phoneticPr fontId="1"/>
  </si>
  <si>
    <t>育海・講師通訳等旅費</t>
    <phoneticPr fontId="1"/>
  </si>
  <si>
    <t>育海・研修会議費</t>
    <phoneticPr fontId="1"/>
  </si>
  <si>
    <t>育海・工場視察費(旅費)</t>
    <phoneticPr fontId="1"/>
  </si>
  <si>
    <t>育海・工場視察費(謝金)</t>
    <phoneticPr fontId="1"/>
  </si>
  <si>
    <t>育海・工場視察費(諸経費)</t>
    <phoneticPr fontId="1"/>
  </si>
  <si>
    <t>育海・施設等借上費</t>
    <phoneticPr fontId="1"/>
  </si>
  <si>
    <t>育海・教材費(謝金)</t>
    <phoneticPr fontId="1"/>
  </si>
  <si>
    <t>育海・教材費(印刷製本費)</t>
    <phoneticPr fontId="1"/>
  </si>
  <si>
    <t>育海・教材費(消耗品費)</t>
    <phoneticPr fontId="1"/>
  </si>
  <si>
    <t>育海・教材費(諸経費)</t>
    <phoneticPr fontId="1"/>
  </si>
  <si>
    <t>育海・教材費(委託・外注費)</t>
    <phoneticPr fontId="1"/>
  </si>
  <si>
    <t>育海・機材環境費(備品借損料)</t>
    <phoneticPr fontId="1"/>
  </si>
  <si>
    <t>育海・機材環境費(諸経費)</t>
    <phoneticPr fontId="1"/>
  </si>
  <si>
    <t>育海・研修生日当</t>
    <phoneticPr fontId="1"/>
  </si>
  <si>
    <t>育海・研修生宿泊費</t>
    <phoneticPr fontId="1"/>
  </si>
  <si>
    <t>育海・資料機器輸送費</t>
    <phoneticPr fontId="1"/>
  </si>
  <si>
    <t>育海・研修協力謝金</t>
    <phoneticPr fontId="1"/>
  </si>
  <si>
    <t>育海・現運関係諸費(旅費)</t>
    <phoneticPr fontId="1"/>
  </si>
  <si>
    <t>育海・現運関係諸費(消耗品費)</t>
    <phoneticPr fontId="1"/>
  </si>
  <si>
    <t>育海・現運関係諸費(印刷製本)</t>
    <phoneticPr fontId="1"/>
  </si>
  <si>
    <t>育海・現運関費(補助員人件費)</t>
    <phoneticPr fontId="1"/>
  </si>
  <si>
    <t>育海・現運関係諸費(諸経費)</t>
    <phoneticPr fontId="1"/>
  </si>
  <si>
    <t>講師謝金</t>
  </si>
  <si>
    <t>講師謝金</t>
    <phoneticPr fontId="1"/>
  </si>
  <si>
    <t>通訳謝金</t>
  </si>
  <si>
    <t>通訳謝金</t>
    <phoneticPr fontId="1"/>
  </si>
  <si>
    <t>講師通訳等旅費</t>
    <phoneticPr fontId="1"/>
  </si>
  <si>
    <t>研修会議費</t>
    <phoneticPr fontId="1"/>
  </si>
  <si>
    <t>工場視察費(旅費)</t>
    <phoneticPr fontId="1"/>
  </si>
  <si>
    <t>工場視察費(謝金)</t>
    <phoneticPr fontId="1"/>
  </si>
  <si>
    <t>工場視察費(諸経費)</t>
    <phoneticPr fontId="1"/>
  </si>
  <si>
    <t>教材費(謝金)</t>
    <phoneticPr fontId="1"/>
  </si>
  <si>
    <t>教材費(印刷製本費)</t>
    <phoneticPr fontId="1"/>
  </si>
  <si>
    <t>教材費(消耗品費)</t>
    <phoneticPr fontId="1"/>
  </si>
  <si>
    <t>教材費(諸経費)</t>
    <phoneticPr fontId="1"/>
  </si>
  <si>
    <t>教材費(委託・外注費)</t>
    <phoneticPr fontId="1"/>
  </si>
  <si>
    <t>機材環境費(備品借損料)</t>
    <phoneticPr fontId="1"/>
  </si>
  <si>
    <t>機材環境費(諸経費)</t>
    <phoneticPr fontId="1"/>
  </si>
  <si>
    <t>研修協力謝金</t>
  </si>
  <si>
    <t>研修協力謝金</t>
    <phoneticPr fontId="1"/>
  </si>
  <si>
    <t>現運関係諸費(旅費)</t>
    <phoneticPr fontId="1"/>
  </si>
  <si>
    <t>現運関係諸費(消耗品費)</t>
    <phoneticPr fontId="1"/>
  </si>
  <si>
    <t>現運関係諸費(印刷製本)</t>
    <phoneticPr fontId="1"/>
  </si>
  <si>
    <t>現運関費(補助員人件費)</t>
    <phoneticPr fontId="1"/>
  </si>
  <si>
    <t>現運関係諸費(諸経費)</t>
    <phoneticPr fontId="1"/>
  </si>
  <si>
    <t>円換算額</t>
    <rPh sb="0" eb="4">
      <t>エンカンサンガク</t>
    </rPh>
    <phoneticPr fontId="1"/>
  </si>
  <si>
    <t>レート</t>
    <phoneticPr fontId="1"/>
  </si>
  <si>
    <t>現地通貨</t>
    <rPh sb="0" eb="2">
      <t>ゲンチ</t>
    </rPh>
    <rPh sb="2" eb="4">
      <t>ツウカ</t>
    </rPh>
    <phoneticPr fontId="1"/>
  </si>
  <si>
    <t>○○講師謝金</t>
    <rPh sb="2" eb="4">
      <t>コウシ</t>
    </rPh>
    <rPh sb="4" eb="6">
      <t>シャキン</t>
    </rPh>
    <phoneticPr fontId="2"/>
  </si>
  <si>
    <t>△△講師謝金</t>
    <rPh sb="2" eb="4">
      <t>コウシ</t>
    </rPh>
    <rPh sb="4" eb="6">
      <t>シャキン</t>
    </rPh>
    <phoneticPr fontId="2"/>
  </si>
  <si>
    <t>2日(THB6500×2日）</t>
    <rPh sb="1" eb="2">
      <t>ニチ</t>
    </rPh>
    <rPh sb="12" eb="13">
      <t>ニチ</t>
    </rPh>
    <phoneticPr fontId="1"/>
  </si>
  <si>
    <t>○○講師　査証代</t>
    <rPh sb="2" eb="4">
      <t>コウシ</t>
    </rPh>
    <rPh sb="5" eb="8">
      <t>サショウダイ</t>
    </rPh>
    <phoneticPr fontId="2"/>
  </si>
  <si>
    <t>△△講師　査証代</t>
    <rPh sb="2" eb="4">
      <t>コウシ</t>
    </rPh>
    <rPh sb="5" eb="8">
      <t>サショウダイ</t>
    </rPh>
    <phoneticPr fontId="2"/>
  </si>
  <si>
    <t>○○講師　宿舎費</t>
    <rPh sb="2" eb="4">
      <t>コウシ</t>
    </rPh>
    <rPh sb="5" eb="8">
      <t>シュクシャヒ</t>
    </rPh>
    <phoneticPr fontId="2"/>
  </si>
  <si>
    <t>○○講師　日当</t>
    <rPh sb="2" eb="4">
      <t>コウシ</t>
    </rPh>
    <rPh sb="5" eb="7">
      <t>ニットウ</t>
    </rPh>
    <phoneticPr fontId="2"/>
  </si>
  <si>
    <t>セミナー会場代（ABCホテル）2日間</t>
    <phoneticPr fontId="1"/>
  </si>
  <si>
    <t>○○講師　航空券　（羽田‐バンコク）　</t>
    <rPh sb="2" eb="4">
      <t>コウシ</t>
    </rPh>
    <rPh sb="5" eb="8">
      <t>コウクウケン</t>
    </rPh>
    <phoneticPr fontId="2"/>
  </si>
  <si>
    <t>△△講師　航空券　（羽田‐バンコク）　</t>
    <rPh sb="2" eb="4">
      <t>コウシ</t>
    </rPh>
    <rPh sb="5" eb="8">
      <t>コウクウケン</t>
    </rPh>
    <phoneticPr fontId="2"/>
  </si>
  <si>
    <t>○○講師　原稿料</t>
    <phoneticPr fontId="1"/>
  </si>
  <si>
    <t>協力謝金</t>
    <phoneticPr fontId="1"/>
  </si>
  <si>
    <t>育三・講師謝金</t>
    <phoneticPr fontId="1"/>
  </si>
  <si>
    <t>育三・通訳謝金</t>
    <phoneticPr fontId="1"/>
  </si>
  <si>
    <t>育三・講師通訳等旅費</t>
    <phoneticPr fontId="1"/>
  </si>
  <si>
    <t>育三・研修会議費</t>
    <phoneticPr fontId="1"/>
  </si>
  <si>
    <t>育三・工場視察費(旅費)</t>
    <phoneticPr fontId="1"/>
  </si>
  <si>
    <t>育三・工場視察費(謝金)</t>
    <phoneticPr fontId="1"/>
  </si>
  <si>
    <t>育三・工場視察費(諸経費)</t>
    <phoneticPr fontId="1"/>
  </si>
  <si>
    <t>育三・施設等借上費</t>
    <phoneticPr fontId="1"/>
  </si>
  <si>
    <t>育三・教材費(謝金)</t>
    <phoneticPr fontId="1"/>
  </si>
  <si>
    <t>育三・教材費(印刷製本費)</t>
    <phoneticPr fontId="1"/>
  </si>
  <si>
    <t>育三・教材費(消耗品費)</t>
    <phoneticPr fontId="1"/>
  </si>
  <si>
    <t>育三・教材費(諸経費)</t>
    <phoneticPr fontId="1"/>
  </si>
  <si>
    <t>育三・教材費(委託・外注費)</t>
    <phoneticPr fontId="1"/>
  </si>
  <si>
    <t>育三・機材環境費(備品借損料)</t>
    <phoneticPr fontId="1"/>
  </si>
  <si>
    <t>育三・機材環境費(諸経費)</t>
    <phoneticPr fontId="1"/>
  </si>
  <si>
    <t>育三・渡航費</t>
    <phoneticPr fontId="1"/>
  </si>
  <si>
    <t>育三・研修生日当</t>
    <phoneticPr fontId="1"/>
  </si>
  <si>
    <t>育三・研修生宿泊費</t>
    <phoneticPr fontId="1"/>
  </si>
  <si>
    <t>育三・資料機器輸送費</t>
    <phoneticPr fontId="1"/>
  </si>
  <si>
    <t>育三・研修協力謝金</t>
    <phoneticPr fontId="1"/>
  </si>
  <si>
    <t>育三・現運関係諸費(旅費)</t>
    <phoneticPr fontId="1"/>
  </si>
  <si>
    <t>育三・現運関係諸費(消耗品費)</t>
    <phoneticPr fontId="1"/>
  </si>
  <si>
    <t>育三・現運関係諸費(印刷製本)</t>
    <phoneticPr fontId="1"/>
  </si>
  <si>
    <t>育三・現運関費(補助員人件費)</t>
    <phoneticPr fontId="1"/>
  </si>
  <si>
    <t>育三・現運関係諸費(諸経費)</t>
    <phoneticPr fontId="1"/>
  </si>
  <si>
    <t/>
  </si>
  <si>
    <t>A1</t>
    <phoneticPr fontId="1"/>
  </si>
  <si>
    <t>A2</t>
    <phoneticPr fontId="1"/>
  </si>
  <si>
    <t>B1</t>
    <phoneticPr fontId="1"/>
  </si>
  <si>
    <t>C1</t>
    <phoneticPr fontId="1"/>
  </si>
  <si>
    <t>C2</t>
    <phoneticPr fontId="1"/>
  </si>
  <si>
    <t>C3</t>
    <phoneticPr fontId="1"/>
  </si>
  <si>
    <t>C4</t>
    <phoneticPr fontId="1"/>
  </si>
  <si>
    <t>C5</t>
    <phoneticPr fontId="1"/>
  </si>
  <si>
    <t>C6</t>
    <phoneticPr fontId="1"/>
  </si>
  <si>
    <t>D</t>
    <phoneticPr fontId="1"/>
  </si>
  <si>
    <t>F</t>
    <phoneticPr fontId="1"/>
  </si>
  <si>
    <t>○</t>
  </si>
  <si>
    <t>○</t>
    <phoneticPr fontId="1"/>
  </si>
  <si>
    <t>×</t>
    <phoneticPr fontId="1"/>
  </si>
  <si>
    <t>研修生旅費</t>
    <rPh sb="3" eb="5">
      <t>リョヒ</t>
    </rPh>
    <phoneticPr fontId="1"/>
  </si>
  <si>
    <t>資機材費（備品借損料）</t>
    <rPh sb="0" eb="3">
      <t>シキザイ</t>
    </rPh>
    <rPh sb="3" eb="4">
      <t>ヒ</t>
    </rPh>
    <rPh sb="5" eb="7">
      <t>ビヒン</t>
    </rPh>
    <rPh sb="7" eb="9">
      <t>シャクソン</t>
    </rPh>
    <rPh sb="9" eb="10">
      <t>リョウ</t>
    </rPh>
    <phoneticPr fontId="1"/>
  </si>
  <si>
    <t>資機材費（(諸経費)</t>
    <rPh sb="0" eb="3">
      <t>シキザイ</t>
    </rPh>
    <rPh sb="3" eb="4">
      <t>ヒ</t>
    </rPh>
    <rPh sb="6" eb="9">
      <t>ショケイヒ</t>
    </rPh>
    <phoneticPr fontId="1"/>
  </si>
  <si>
    <t>☆　支払先マスター入力原票</t>
    <rPh sb="2" eb="4">
      <t>シハライ</t>
    </rPh>
    <rPh sb="4" eb="5">
      <t>サキ</t>
    </rPh>
    <rPh sb="9" eb="11">
      <t>ニュウリョク</t>
    </rPh>
    <rPh sb="11" eb="13">
      <t>ゲンピョウ</t>
    </rPh>
    <phoneticPr fontId="44"/>
  </si>
  <si>
    <t>作成年月日</t>
    <rPh sb="0" eb="2">
      <t>サクセイ</t>
    </rPh>
    <rPh sb="2" eb="5">
      <t>ネンガッピ</t>
    </rPh>
    <phoneticPr fontId="44"/>
  </si>
  <si>
    <t>グループ名</t>
    <rPh sb="4" eb="5">
      <t>メイ</t>
    </rPh>
    <phoneticPr fontId="44"/>
  </si>
  <si>
    <t>作成者</t>
    <rPh sb="0" eb="3">
      <t>サクセイシャ</t>
    </rPh>
    <phoneticPr fontId="44"/>
  </si>
  <si>
    <t>入力年月日</t>
    <phoneticPr fontId="44"/>
  </si>
  <si>
    <t>入力者</t>
    <phoneticPr fontId="44"/>
  </si>
  <si>
    <t>支払い先コード</t>
    <rPh sb="0" eb="2">
      <t>シハラ</t>
    </rPh>
    <rPh sb="3" eb="4">
      <t>サキ</t>
    </rPh>
    <phoneticPr fontId="44"/>
  </si>
  <si>
    <t>支払先情報</t>
    <rPh sb="0" eb="2">
      <t>シハラ</t>
    </rPh>
    <rPh sb="2" eb="3">
      <t>サキ</t>
    </rPh>
    <rPh sb="3" eb="5">
      <t>ジョウホウ</t>
    </rPh>
    <phoneticPr fontId="44"/>
  </si>
  <si>
    <t>支払区分</t>
    <rPh sb="0" eb="2">
      <t>シハライ</t>
    </rPh>
    <rPh sb="2" eb="4">
      <t>クブン</t>
    </rPh>
    <phoneticPr fontId="44"/>
  </si>
  <si>
    <t xml:space="preserve">  1. 個人   2. 法人   3.非居住者</t>
    <rPh sb="5" eb="7">
      <t>コジン</t>
    </rPh>
    <rPh sb="13" eb="15">
      <t>ホウジン</t>
    </rPh>
    <rPh sb="20" eb="21">
      <t>ヒ</t>
    </rPh>
    <rPh sb="21" eb="24">
      <t>キョジュウシャ</t>
    </rPh>
    <phoneticPr fontId="44"/>
  </si>
  <si>
    <t>取引先名</t>
    <rPh sb="0" eb="2">
      <t>トリヒキ</t>
    </rPh>
    <rPh sb="2" eb="3">
      <t>サキ</t>
    </rPh>
    <rPh sb="3" eb="4">
      <t>メイ</t>
    </rPh>
    <phoneticPr fontId="44"/>
  </si>
  <si>
    <t>取引先名カナ</t>
    <rPh sb="0" eb="2">
      <t>トリヒキ</t>
    </rPh>
    <rPh sb="2" eb="3">
      <t>サキ</t>
    </rPh>
    <rPh sb="3" eb="4">
      <t>メイ</t>
    </rPh>
    <phoneticPr fontId="44"/>
  </si>
  <si>
    <t>郵便番号</t>
    <rPh sb="0" eb="4">
      <t>ユウビンバンゴウ</t>
    </rPh>
    <phoneticPr fontId="44"/>
  </si>
  <si>
    <t>〒</t>
    <phoneticPr fontId="44"/>
  </si>
  <si>
    <t>-</t>
    <phoneticPr fontId="44"/>
  </si>
  <si>
    <t>住　　　所</t>
    <rPh sb="0" eb="1">
      <t>ジュウ</t>
    </rPh>
    <rPh sb="4" eb="5">
      <t>ジョ</t>
    </rPh>
    <phoneticPr fontId="44"/>
  </si>
  <si>
    <t>電話番号</t>
    <rPh sb="0" eb="2">
      <t>デンワ</t>
    </rPh>
    <rPh sb="2" eb="4">
      <t>バンゴウ</t>
    </rPh>
    <phoneticPr fontId="44"/>
  </si>
  <si>
    <t>口座情報</t>
    <rPh sb="0" eb="1">
      <t>クチ</t>
    </rPh>
    <rPh sb="1" eb="2">
      <t>ザ</t>
    </rPh>
    <rPh sb="2" eb="3">
      <t>ジョウ</t>
    </rPh>
    <rPh sb="3" eb="4">
      <t>ホウ</t>
    </rPh>
    <phoneticPr fontId="44"/>
  </si>
  <si>
    <t>銀　行　名</t>
    <rPh sb="0" eb="1">
      <t>ギン</t>
    </rPh>
    <rPh sb="2" eb="3">
      <t>ギョウ</t>
    </rPh>
    <rPh sb="4" eb="5">
      <t>メイ</t>
    </rPh>
    <phoneticPr fontId="44"/>
  </si>
  <si>
    <t>〇</t>
    <phoneticPr fontId="44"/>
  </si>
  <si>
    <t>一</t>
    <rPh sb="0" eb="1">
      <t>イチ</t>
    </rPh>
    <phoneticPr fontId="44"/>
  </si>
  <si>
    <t>二</t>
    <rPh sb="0" eb="1">
      <t>ニ</t>
    </rPh>
    <phoneticPr fontId="44"/>
  </si>
  <si>
    <t>三</t>
    <rPh sb="0" eb="1">
      <t>サン</t>
    </rPh>
    <phoneticPr fontId="44"/>
  </si>
  <si>
    <t>四</t>
    <rPh sb="0" eb="1">
      <t>ヨン</t>
    </rPh>
    <phoneticPr fontId="44"/>
  </si>
  <si>
    <t>五</t>
    <rPh sb="0" eb="1">
      <t>ゴ</t>
    </rPh>
    <phoneticPr fontId="44"/>
  </si>
  <si>
    <t>六</t>
    <rPh sb="0" eb="1">
      <t>ロク</t>
    </rPh>
    <phoneticPr fontId="44"/>
  </si>
  <si>
    <t>七</t>
    <rPh sb="0" eb="1">
      <t>ナナ</t>
    </rPh>
    <phoneticPr fontId="44"/>
  </si>
  <si>
    <t>八</t>
    <rPh sb="0" eb="1">
      <t>ハチ</t>
    </rPh>
    <phoneticPr fontId="44"/>
  </si>
  <si>
    <t>九</t>
    <rPh sb="0" eb="1">
      <t>キュウ</t>
    </rPh>
    <phoneticPr fontId="44"/>
  </si>
  <si>
    <t>支　店　名</t>
    <rPh sb="0" eb="1">
      <t>ササ</t>
    </rPh>
    <rPh sb="2" eb="3">
      <t>テン</t>
    </rPh>
    <rPh sb="4" eb="5">
      <t>メイ</t>
    </rPh>
    <phoneticPr fontId="44"/>
  </si>
  <si>
    <t>口座種別</t>
    <rPh sb="0" eb="2">
      <t>コウザ</t>
    </rPh>
    <rPh sb="2" eb="4">
      <t>シュベツ</t>
    </rPh>
    <phoneticPr fontId="44"/>
  </si>
  <si>
    <t xml:space="preserve">  1. 普通預金   2. 当座預金</t>
    <rPh sb="5" eb="7">
      <t>フツウ</t>
    </rPh>
    <rPh sb="7" eb="9">
      <t>ヨキン</t>
    </rPh>
    <rPh sb="15" eb="17">
      <t>トウザ</t>
    </rPh>
    <rPh sb="17" eb="19">
      <t>ヨキン</t>
    </rPh>
    <phoneticPr fontId="44"/>
  </si>
  <si>
    <t>口座番号</t>
    <rPh sb="0" eb="2">
      <t>コウザ</t>
    </rPh>
    <rPh sb="2" eb="4">
      <t>バンゴウ</t>
    </rPh>
    <phoneticPr fontId="44"/>
  </si>
  <si>
    <t xml:space="preserve"> 左づめで記入してください</t>
    <rPh sb="1" eb="2">
      <t>ヒダリ</t>
    </rPh>
    <rPh sb="5" eb="7">
      <t>キニュウ</t>
    </rPh>
    <phoneticPr fontId="44"/>
  </si>
  <si>
    <t>口座名義カナ（半角）</t>
    <rPh sb="0" eb="2">
      <t>コウザ</t>
    </rPh>
    <rPh sb="2" eb="4">
      <t>メイギ</t>
    </rPh>
    <rPh sb="7" eb="9">
      <t>ハンカク</t>
    </rPh>
    <phoneticPr fontId="44"/>
  </si>
  <si>
    <t xml:space="preserve">備考 </t>
    <rPh sb="0" eb="2">
      <t>ビコウ</t>
    </rPh>
    <phoneticPr fontId="44"/>
  </si>
  <si>
    <t>振込先口座届</t>
  </si>
  <si>
    <t>⑭</t>
    <phoneticPr fontId="1"/>
  </si>
  <si>
    <t>研修生旅費（旅費、日当、宿泊費）</t>
    <rPh sb="3" eb="5">
      <t>リョヒ</t>
    </rPh>
    <rPh sb="6" eb="8">
      <t>リョヒ</t>
    </rPh>
    <rPh sb="9" eb="11">
      <t>ニットウ</t>
    </rPh>
    <rPh sb="12" eb="15">
      <t>シュクハクヒ</t>
    </rPh>
    <phoneticPr fontId="1"/>
  </si>
  <si>
    <t>施設等利用料</t>
    <rPh sb="3" eb="6">
      <t>リヨウリョウ</t>
    </rPh>
    <phoneticPr fontId="1"/>
  </si>
  <si>
    <t>遠隔指導導入支援費（謝金）</t>
    <phoneticPr fontId="1"/>
  </si>
  <si>
    <t>遠隔指導導入支援費（委託・外注費）</t>
    <rPh sb="10" eb="12">
      <t>イタク</t>
    </rPh>
    <rPh sb="13" eb="16">
      <t>ガイチュウヒ</t>
    </rPh>
    <phoneticPr fontId="54"/>
  </si>
  <si>
    <t>育遠・海研遠指導入支費(謝金)</t>
    <phoneticPr fontId="1"/>
  </si>
  <si>
    <t>育遠・海研遠指導入支費(委託)</t>
    <phoneticPr fontId="1"/>
  </si>
  <si>
    <t>40426</t>
  </si>
  <si>
    <t>40428</t>
  </si>
  <si>
    <t>費用入力シート</t>
    <rPh sb="0" eb="4">
      <t>ヒヨウニュウリョク</t>
    </rPh>
    <phoneticPr fontId="1"/>
  </si>
  <si>
    <t>実施結果</t>
    <rPh sb="0" eb="4">
      <t>ジッシケッカ</t>
    </rPh>
    <phoneticPr fontId="1"/>
  </si>
  <si>
    <t>１）</t>
    <phoneticPr fontId="1"/>
  </si>
  <si>
    <t>コメント</t>
    <phoneticPr fontId="1"/>
  </si>
  <si>
    <t>参加者の理解度、満足度</t>
    <rPh sb="0" eb="3">
      <t>サンカシャ</t>
    </rPh>
    <rPh sb="4" eb="7">
      <t>リカイド</t>
    </rPh>
    <rPh sb="8" eb="11">
      <t>マンゾクド</t>
    </rPh>
    <phoneticPr fontId="1"/>
  </si>
  <si>
    <t>出張業務日程表、滞在費</t>
    <rPh sb="0" eb="2">
      <t>シュッチョウ</t>
    </rPh>
    <rPh sb="2" eb="4">
      <t>ギョウム</t>
    </rPh>
    <rPh sb="4" eb="7">
      <t>ニッテイヒョウ</t>
    </rPh>
    <rPh sb="8" eb="11">
      <t>タイザイヒ</t>
    </rPh>
    <phoneticPr fontId="1"/>
  </si>
  <si>
    <t>課税対象</t>
    <rPh sb="0" eb="4">
      <t>カゼイタイショウ</t>
    </rPh>
    <phoneticPr fontId="1"/>
  </si>
  <si>
    <t>課税対象外</t>
    <rPh sb="0" eb="5">
      <t>カゼイタイショウガイ</t>
    </rPh>
    <phoneticPr fontId="1"/>
  </si>
  <si>
    <t>計</t>
    <rPh sb="0" eb="1">
      <t>ケイ</t>
    </rPh>
    <phoneticPr fontId="1"/>
  </si>
  <si>
    <t>課税対象外</t>
    <rPh sb="0" eb="4">
      <t>カゼイタイショウ</t>
    </rPh>
    <rPh sb="4" eb="5">
      <t>ガイ</t>
    </rPh>
    <phoneticPr fontId="1"/>
  </si>
  <si>
    <t>合計
(日本円）</t>
    <rPh sb="0" eb="2">
      <t>ゴウケイ</t>
    </rPh>
    <rPh sb="4" eb="6">
      <t>ニホン</t>
    </rPh>
    <rPh sb="6" eb="7">
      <t>エン</t>
    </rPh>
    <phoneticPr fontId="1"/>
  </si>
  <si>
    <t>3.</t>
  </si>
  <si>
    <t>4.</t>
  </si>
  <si>
    <t>5.</t>
  </si>
  <si>
    <t>6.</t>
  </si>
  <si>
    <t>7.</t>
  </si>
  <si>
    <t>講師・管理員略歴書</t>
    <rPh sb="0" eb="2">
      <t>コウシ</t>
    </rPh>
    <rPh sb="3" eb="5">
      <t>カンリ</t>
    </rPh>
    <rPh sb="5" eb="6">
      <t>イン</t>
    </rPh>
    <rPh sb="6" eb="8">
      <t>リャクレキ</t>
    </rPh>
    <rPh sb="8" eb="9">
      <t>ショ</t>
    </rPh>
    <phoneticPr fontId="1"/>
  </si>
  <si>
    <t>通訳略歴書</t>
    <rPh sb="0" eb="2">
      <t>ツウヤク</t>
    </rPh>
    <rPh sb="2" eb="4">
      <t>リャクレキ</t>
    </rPh>
    <rPh sb="4" eb="5">
      <t>ショ</t>
    </rPh>
    <phoneticPr fontId="1"/>
  </si>
  <si>
    <t>個人情報の取り扱いについて</t>
    <rPh sb="0" eb="2">
      <t>コジン</t>
    </rPh>
    <rPh sb="2" eb="4">
      <t>ジョウホウ</t>
    </rPh>
    <rPh sb="5" eb="6">
      <t>ト</t>
    </rPh>
    <rPh sb="7" eb="8">
      <t>アツカ</t>
    </rPh>
    <phoneticPr fontId="1"/>
  </si>
  <si>
    <t>⑮</t>
    <phoneticPr fontId="1"/>
  </si>
  <si>
    <t>⑯</t>
    <phoneticPr fontId="1"/>
  </si>
  <si>
    <t>⑰</t>
    <phoneticPr fontId="1"/>
  </si>
  <si>
    <t>⑱</t>
    <phoneticPr fontId="1"/>
  </si>
  <si>
    <t>⑲</t>
    <phoneticPr fontId="1"/>
  </si>
  <si>
    <t>⑳</t>
    <phoneticPr fontId="1"/>
  </si>
  <si>
    <t>㉑</t>
    <phoneticPr fontId="1"/>
  </si>
  <si>
    <t>㉒</t>
    <phoneticPr fontId="1"/>
  </si>
  <si>
    <t>㉓</t>
    <phoneticPr fontId="1"/>
  </si>
  <si>
    <t>講師・管理員略歴書　</t>
    <rPh sb="3" eb="5">
      <t>カンリ</t>
    </rPh>
    <rPh sb="5" eb="6">
      <t>イン</t>
    </rPh>
    <phoneticPr fontId="1"/>
  </si>
  <si>
    <t>振込先口座届</t>
    <phoneticPr fontId="1"/>
  </si>
  <si>
    <t>その他</t>
    <rPh sb="2" eb="3">
      <t>ホカ</t>
    </rPh>
    <phoneticPr fontId="1"/>
  </si>
  <si>
    <t>実施期間</t>
    <rPh sb="2" eb="4">
      <t>キカン</t>
    </rPh>
    <phoneticPr fontId="1"/>
  </si>
  <si>
    <t>担当時間</t>
    <phoneticPr fontId="1"/>
  </si>
  <si>
    <t>開講式</t>
    <rPh sb="0" eb="3">
      <t>カイコウシキ</t>
    </rPh>
    <phoneticPr fontId="1"/>
  </si>
  <si>
    <t>閉講式</t>
    <rPh sb="0" eb="3">
      <t>ヘイコウシキ</t>
    </rPh>
    <phoneticPr fontId="1"/>
  </si>
  <si>
    <t>山田講師</t>
    <rPh sb="0" eb="2">
      <t>ヤマダ</t>
    </rPh>
    <rPh sb="2" eb="4">
      <t>コウシ</t>
    </rPh>
    <phoneticPr fontId="1"/>
  </si>
  <si>
    <t>グループ発表</t>
    <rPh sb="4" eb="6">
      <t>ハッピョウ</t>
    </rPh>
    <phoneticPr fontId="1"/>
  </si>
  <si>
    <t>〇〇機械全体の構造</t>
    <phoneticPr fontId="1"/>
  </si>
  <si>
    <t>機械部品Aの構造と機能説明</t>
    <phoneticPr fontId="1"/>
  </si>
  <si>
    <t>機械部品Aの分解組立と調整</t>
    <phoneticPr fontId="1"/>
  </si>
  <si>
    <t>工場A　組立調整</t>
    <rPh sb="0" eb="2">
      <t>コウジョウ</t>
    </rPh>
    <rPh sb="4" eb="6">
      <t>クミタテ</t>
    </rPh>
    <rPh sb="6" eb="8">
      <t>チョウセイ</t>
    </rPh>
    <phoneticPr fontId="1"/>
  </si>
  <si>
    <t>佐藤講師</t>
    <rPh sb="0" eb="2">
      <t>サトウ</t>
    </rPh>
    <rPh sb="2" eb="4">
      <t>コウシ</t>
    </rPh>
    <phoneticPr fontId="1"/>
  </si>
  <si>
    <t>佐藤講師</t>
    <rPh sb="0" eb="4">
      <t>サトウコウシ</t>
    </rPh>
    <phoneticPr fontId="1"/>
  </si>
  <si>
    <t>・担当時間は0.5時間単位でご入力ください。</t>
    <rPh sb="9" eb="11">
      <t>ジカン</t>
    </rPh>
    <rPh sb="15" eb="17">
      <t>ニュウリョク</t>
    </rPh>
    <phoneticPr fontId="1"/>
  </si>
  <si>
    <t>＊審査終了後、廃棄いただきますようお願いいたします＊</t>
    <phoneticPr fontId="1"/>
  </si>
  <si>
    <t>研修生の選考基準</t>
    <rPh sb="0" eb="3">
      <t>ケンシュウセイ</t>
    </rPh>
    <rPh sb="4" eb="6">
      <t>センコウ</t>
    </rPh>
    <rPh sb="6" eb="8">
      <t>キジュン</t>
    </rPh>
    <phoneticPr fontId="1"/>
  </si>
  <si>
    <t>対象研修生、募集方法</t>
    <rPh sb="0" eb="2">
      <t>タイショウ</t>
    </rPh>
    <rPh sb="2" eb="5">
      <t>ケンシュウセイ</t>
    </rPh>
    <rPh sb="6" eb="8">
      <t>ボシュウ</t>
    </rPh>
    <rPh sb="8" eb="10">
      <t>ホウホウ</t>
    </rPh>
    <phoneticPr fontId="1"/>
  </si>
  <si>
    <t>対象者</t>
    <rPh sb="0" eb="2">
      <t>タイショウ</t>
    </rPh>
    <rPh sb="2" eb="3">
      <t>シャ</t>
    </rPh>
    <phoneticPr fontId="1"/>
  </si>
  <si>
    <t>日程案（別添）</t>
    <rPh sb="0" eb="3">
      <t>ニッテイアン</t>
    </rPh>
    <rPh sb="4" eb="6">
      <t>ベッテン</t>
    </rPh>
    <phoneticPr fontId="1"/>
  </si>
  <si>
    <t>予算概算</t>
    <rPh sb="0" eb="4">
      <t>ヨサンガイサン</t>
    </rPh>
    <phoneticPr fontId="1"/>
  </si>
  <si>
    <t>「海外研修日程案 」は、海外研修実施希望申込時の②を必要に応じ修正しご提出ください。</t>
    <rPh sb="12" eb="14">
      <t>カイガイ</t>
    </rPh>
    <rPh sb="14" eb="16">
      <t>ケンシュウ</t>
    </rPh>
    <rPh sb="16" eb="18">
      <t>ジッシ</t>
    </rPh>
    <rPh sb="18" eb="20">
      <t>キボウ</t>
    </rPh>
    <rPh sb="20" eb="22">
      <t>モウシコミ</t>
    </rPh>
    <rPh sb="22" eb="23">
      <t>ジ</t>
    </rPh>
    <rPh sb="26" eb="28">
      <t>ヒツヨウ</t>
    </rPh>
    <rPh sb="29" eb="30">
      <t>オウ</t>
    </rPh>
    <rPh sb="31" eb="33">
      <t>シュウセイ</t>
    </rPh>
    <rPh sb="35" eb="37">
      <t>テイシュツ</t>
    </rPh>
    <phoneticPr fontId="1"/>
  </si>
  <si>
    <t>「講師・管理員略歴書」、「通訳略歴書」は、海外研修実施申請時の⑥、⑦を必要に応じ修正しご提出ください。</t>
    <rPh sb="29" eb="30">
      <t>ジ</t>
    </rPh>
    <rPh sb="35" eb="37">
      <t>ヒツヨウ</t>
    </rPh>
    <rPh sb="38" eb="39">
      <t>オウ</t>
    </rPh>
    <rPh sb="40" eb="42">
      <t>シュウセイ</t>
    </rPh>
    <rPh sb="44" eb="46">
      <t>テイシュツ</t>
    </rPh>
    <phoneticPr fontId="1"/>
  </si>
  <si>
    <t>⑦個人情報の取り扱いについて</t>
    <rPh sb="1" eb="3">
      <t>コジン</t>
    </rPh>
    <rPh sb="3" eb="5">
      <t>ジョウホウ</t>
    </rPh>
    <rPh sb="6" eb="7">
      <t>ト</t>
    </rPh>
    <rPh sb="8" eb="9">
      <t>アツカ</t>
    </rPh>
    <phoneticPr fontId="1"/>
  </si>
  <si>
    <r>
      <t>申告書　</t>
    </r>
    <r>
      <rPr>
        <sz val="10"/>
        <color rgb="FFFF0000"/>
        <rFont val="ＭＳ Ｐ明朝"/>
        <family val="1"/>
        <charset val="128"/>
      </rPr>
      <t>※申請者が中堅・中小企業の場合のみ、ご作成・ご提出ください。</t>
    </r>
    <rPh sb="0" eb="3">
      <t>シンコクショ</t>
    </rPh>
    <rPh sb="5" eb="8">
      <t>シンセイシャ</t>
    </rPh>
    <rPh sb="9" eb="11">
      <t>チュウケン</t>
    </rPh>
    <rPh sb="12" eb="16">
      <t>チュウショウキギョウ</t>
    </rPh>
    <rPh sb="17" eb="19">
      <t>バアイ</t>
    </rPh>
    <rPh sb="23" eb="25">
      <t>サクセイ</t>
    </rPh>
    <rPh sb="27" eb="29">
      <t>テイシュツ</t>
    </rPh>
    <phoneticPr fontId="1"/>
  </si>
  <si>
    <t>（9：00 ～ 12：00 )</t>
    <phoneticPr fontId="1"/>
  </si>
  <si>
    <t>（9：00-9：30）</t>
    <phoneticPr fontId="1"/>
  </si>
  <si>
    <t>日本の生産経営と現場改善（1)</t>
    <rPh sb="0" eb="2">
      <t>ニホン</t>
    </rPh>
    <rPh sb="3" eb="7">
      <t>セイサンケイエイ</t>
    </rPh>
    <rPh sb="8" eb="10">
      <t>ゲンバ</t>
    </rPh>
    <rPh sb="10" eb="12">
      <t>カイゼン</t>
    </rPh>
    <phoneticPr fontId="1"/>
  </si>
  <si>
    <t>（ 13：00 ～ 16：00 )</t>
    <phoneticPr fontId="1"/>
  </si>
  <si>
    <t>山田講師</t>
    <phoneticPr fontId="1"/>
  </si>
  <si>
    <t>日本の生産経営と現場改善（1)
(13:00-14:30)</t>
    <phoneticPr fontId="1"/>
  </si>
  <si>
    <t>組立工程における作業分析演習
（14：30-16：00）</t>
    <phoneticPr fontId="1"/>
  </si>
  <si>
    <t>現地講師A</t>
    <rPh sb="0" eb="2">
      <t>ゲンチ</t>
    </rPh>
    <rPh sb="2" eb="4">
      <t>コウシ</t>
    </rPh>
    <phoneticPr fontId="1"/>
  </si>
  <si>
    <t>標準作業と標準時間</t>
    <phoneticPr fontId="1"/>
  </si>
  <si>
    <t>佐藤講師</t>
    <phoneticPr fontId="1"/>
  </si>
  <si>
    <t>動作分析の方法について
（13：00－14：30）</t>
    <phoneticPr fontId="1"/>
  </si>
  <si>
    <t>動作改善と作業改善
（14：30－16：00）</t>
    <phoneticPr fontId="1"/>
  </si>
  <si>
    <t>ラインバランスの改善と生産性について</t>
    <phoneticPr fontId="1"/>
  </si>
  <si>
    <t>生産性メソッド総論
(13:00-14:00)</t>
    <phoneticPr fontId="1"/>
  </si>
  <si>
    <t>グループ発表
(14:00-16:00)</t>
    <phoneticPr fontId="1"/>
  </si>
  <si>
    <t>（16：00-16：30）</t>
    <phoneticPr fontId="1"/>
  </si>
  <si>
    <t>現地講師A</t>
    <phoneticPr fontId="1"/>
  </si>
  <si>
    <t>⑪</t>
    <phoneticPr fontId="1"/>
  </si>
  <si>
    <t>㉔</t>
    <phoneticPr fontId="1"/>
  </si>
  <si>
    <t>審査承認内容に関する変更申請書</t>
    <phoneticPr fontId="1"/>
  </si>
  <si>
    <t>1.承認内容</t>
    <rPh sb="2" eb="4">
      <t>ショウニン</t>
    </rPh>
    <rPh sb="4" eb="6">
      <t>ナイヨウ</t>
    </rPh>
    <phoneticPr fontId="1"/>
  </si>
  <si>
    <t>実施の時期及び実研修日数（休日を除く日数）</t>
    <rPh sb="0" eb="2">
      <t>ジッシ</t>
    </rPh>
    <rPh sb="3" eb="5">
      <t>ジキ</t>
    </rPh>
    <rPh sb="5" eb="6">
      <t>オヨ</t>
    </rPh>
    <rPh sb="7" eb="8">
      <t>ジツ</t>
    </rPh>
    <rPh sb="8" eb="10">
      <t>ケンシュウ</t>
    </rPh>
    <rPh sb="10" eb="12">
      <t>ニッスウ</t>
    </rPh>
    <rPh sb="13" eb="15">
      <t>キュウジツ</t>
    </rPh>
    <rPh sb="16" eb="17">
      <t>ノゾ</t>
    </rPh>
    <rPh sb="18" eb="20">
      <t>ニッスウ</t>
    </rPh>
    <phoneticPr fontId="1"/>
  </si>
  <si>
    <t>2.変更事項</t>
    <phoneticPr fontId="1"/>
  </si>
  <si>
    <t>３.変更後</t>
    <rPh sb="2" eb="5">
      <t>ヘンコウゴ</t>
    </rPh>
    <phoneticPr fontId="1"/>
  </si>
  <si>
    <t>4.変更理由</t>
    <rPh sb="2" eb="4">
      <t>ヘンコウ</t>
    </rPh>
    <rPh sb="4" eb="6">
      <t>リユウ</t>
    </rPh>
    <phoneticPr fontId="1"/>
  </si>
  <si>
    <t>2023年〇月〇日</t>
    <rPh sb="4" eb="5">
      <t>ネン</t>
    </rPh>
    <rPh sb="6" eb="7">
      <t>ガツ</t>
    </rPh>
    <rPh sb="8" eb="9">
      <t>ニチ</t>
    </rPh>
    <phoneticPr fontId="1"/>
  </si>
  <si>
    <t>AOTS23-〇－〇〇</t>
    <phoneticPr fontId="1"/>
  </si>
  <si>
    <t>一般財団法人 海外産業人材育成協会</t>
    <phoneticPr fontId="1"/>
  </si>
  <si>
    <t>理事長</t>
    <phoneticPr fontId="1"/>
  </si>
  <si>
    <t xml:space="preserve"> 桒山信也</t>
  </si>
  <si>
    <t>審査結果通知書</t>
    <phoneticPr fontId="1"/>
  </si>
  <si>
    <t>以上</t>
    <rPh sb="0" eb="2">
      <t>イジョウ</t>
    </rPh>
    <phoneticPr fontId="1"/>
  </si>
  <si>
    <t>202〇年〇月〇日付で承認を受けた2023年度技術協力活用型・新興国市場開拓事業（研修・専門家派遣・寄附講座開設事業）について、下記の通り、内容を変更したいので申請します。</t>
    <phoneticPr fontId="1"/>
  </si>
  <si>
    <t>日本円</t>
    <rPh sb="0" eb="3">
      <t>ニホンエン</t>
    </rPh>
    <phoneticPr fontId="1"/>
  </si>
  <si>
    <t>現地通貨</t>
    <rPh sb="0" eb="2">
      <t>ゲンチ</t>
    </rPh>
    <rPh sb="2" eb="4">
      <t>ツウカ</t>
    </rPh>
    <phoneticPr fontId="1"/>
  </si>
  <si>
    <t>円換算額</t>
    <rPh sb="0" eb="4">
      <t>エンカンサンガク</t>
    </rPh>
    <phoneticPr fontId="1"/>
  </si>
  <si>
    <t>現地通貨換算額</t>
    <rPh sb="0" eb="2">
      <t>ゲンチ</t>
    </rPh>
    <rPh sb="2" eb="4">
      <t>ツウカ</t>
    </rPh>
    <rPh sb="4" eb="7">
      <t>カンサンガク</t>
    </rPh>
    <phoneticPr fontId="1"/>
  </si>
  <si>
    <t>AOTS海外研修書式</t>
    <rPh sb="4" eb="6">
      <t>カイガイ</t>
    </rPh>
    <rPh sb="6" eb="8">
      <t>ケンシュウ</t>
    </rPh>
    <rPh sb="8" eb="10">
      <t>ショシキ</t>
    </rPh>
    <phoneticPr fontId="1"/>
  </si>
  <si>
    <t>国籍:</t>
    <rPh sb="0" eb="2">
      <t>コクセキ</t>
    </rPh>
    <phoneticPr fontId="1"/>
  </si>
  <si>
    <t>インド</t>
    <phoneticPr fontId="1"/>
  </si>
  <si>
    <t>対象となる企業の要件につきまして、以下、申告いたします。</t>
    <phoneticPr fontId="1"/>
  </si>
  <si>
    <t>申告内容に虚偽または誤りがあった場合は、不採択もしくは補助対象の取消等を受けることを</t>
    <phoneticPr fontId="1"/>
  </si>
  <si>
    <t>承知いたします。</t>
    <phoneticPr fontId="1"/>
  </si>
  <si>
    <t>2-1. 当社は、以下のいずれにも該当しません。</t>
    <phoneticPr fontId="1"/>
  </si>
  <si>
    <t>以下のいずれにも該当しない</t>
    <phoneticPr fontId="1"/>
  </si>
  <si>
    <t>・資本金又は出資金が5億円以上の法人に直接又は間接に</t>
    <phoneticPr fontId="1"/>
  </si>
  <si>
    <t>　100%の株式を保有される中小企業</t>
    <phoneticPr fontId="1"/>
  </si>
  <si>
    <t>・資本金又は出資金が10億円以上の法人に直接又は間接に</t>
    <phoneticPr fontId="1"/>
  </si>
  <si>
    <t>　100%の株式を保有される中堅企業</t>
    <phoneticPr fontId="1"/>
  </si>
  <si>
    <t>3-1．本申告書提出時点で当社の確定している（申告済みの）直近過去3年分の各年</t>
    <rPh sb="5" eb="7">
      <t>シンコク</t>
    </rPh>
    <phoneticPr fontId="1"/>
  </si>
  <si>
    <t xml:space="preserve">  または各事業年度の課税所得の年平均は15億円を超えていません。</t>
    <phoneticPr fontId="1"/>
  </si>
  <si>
    <t>超えていない （以下のいずれかにチェック☑を入れてください）</t>
    <phoneticPr fontId="1"/>
  </si>
  <si>
    <t>直近過去3年の課税所得額はいずれも15億円以下である</t>
    <phoneticPr fontId="1"/>
  </si>
  <si>
    <t>直近過去3年のうち、課税所得額が15億円を超える年がある</t>
    <phoneticPr fontId="1"/>
  </si>
  <si>
    <t>（※課税所得額が15億円超の年がある場合は、以下に各年の課税所得額を</t>
    <rPh sb="22" eb="24">
      <t>イカ</t>
    </rPh>
    <phoneticPr fontId="1"/>
  </si>
  <si>
    <t>億円単位で記載願います）</t>
    <phoneticPr fontId="1"/>
  </si>
  <si>
    <t>前年：</t>
    <rPh sb="0" eb="2">
      <t>ゼンネン</t>
    </rPh>
    <phoneticPr fontId="1"/>
  </si>
  <si>
    <t>億円</t>
    <rPh sb="0" eb="2">
      <t>オクエン</t>
    </rPh>
    <phoneticPr fontId="1"/>
  </si>
  <si>
    <t>2年前：</t>
    <rPh sb="1" eb="3">
      <t>ネンマエ</t>
    </rPh>
    <phoneticPr fontId="1"/>
  </si>
  <si>
    <t>3年前：</t>
    <rPh sb="1" eb="3">
      <t>ネンマエ</t>
    </rPh>
    <phoneticPr fontId="1"/>
  </si>
  <si>
    <t>※上記への該当有無を確認するため、必要がある場合には、納税証明書等の</t>
    <phoneticPr fontId="1"/>
  </si>
  <si>
    <t xml:space="preserve"> 　提出を求めることがあります。</t>
    <phoneticPr fontId="1"/>
  </si>
  <si>
    <t>申請機関名</t>
    <rPh sb="0" eb="2">
      <t>シンセイ</t>
    </rPh>
    <rPh sb="2" eb="4">
      <t>キカン</t>
    </rPh>
    <rPh sb="4" eb="5">
      <t>メイ</t>
    </rPh>
    <phoneticPr fontId="1"/>
  </si>
  <si>
    <t>(内訳：〇〇費・・・円、・・・</t>
    <rPh sb="1" eb="3">
      <t>ウチワケ</t>
    </rPh>
    <rPh sb="6" eb="7">
      <t>ヒ</t>
    </rPh>
    <rPh sb="10" eb="11">
      <t>エン</t>
    </rPh>
    <phoneticPr fontId="1"/>
  </si>
  <si>
    <t>人数（国）：</t>
    <rPh sb="0" eb="2">
      <t>ニンズウ</t>
    </rPh>
    <rPh sb="3" eb="4">
      <t>クニ</t>
    </rPh>
    <phoneticPr fontId="1"/>
  </si>
  <si>
    <t>対象者：</t>
    <rPh sb="0" eb="2">
      <t>タイショウ</t>
    </rPh>
    <rPh sb="2" eb="3">
      <t>シャ</t>
    </rPh>
    <phoneticPr fontId="1"/>
  </si>
  <si>
    <t>※別添：日程案</t>
    <rPh sb="1" eb="3">
      <t>ベッテン</t>
    </rPh>
    <rPh sb="4" eb="7">
      <t>ニッテイアン</t>
    </rPh>
    <phoneticPr fontId="1"/>
  </si>
  <si>
    <t>実施申請</t>
    <phoneticPr fontId="1"/>
  </si>
  <si>
    <t>完了報告及び精算払請求</t>
    <phoneticPr fontId="1"/>
  </si>
  <si>
    <t>申告書(ゼロエミ）</t>
    <rPh sb="0" eb="3">
      <t>シンコクショ</t>
    </rPh>
    <phoneticPr fontId="1"/>
  </si>
  <si>
    <t>※申請者が中堅・中小企業の場合のみ、ご作成・ご提出ください。</t>
    <phoneticPr fontId="1"/>
  </si>
  <si>
    <t>実施
希望
申込</t>
    <phoneticPr fontId="1"/>
  </si>
  <si>
    <t>ゼロエミ</t>
    <phoneticPr fontId="1"/>
  </si>
  <si>
    <t>●</t>
    <phoneticPr fontId="1"/>
  </si>
  <si>
    <t>精算通貨</t>
    <rPh sb="0" eb="2">
      <t>セイサン</t>
    </rPh>
    <rPh sb="2" eb="4">
      <t>ツウカ</t>
    </rPh>
    <phoneticPr fontId="1"/>
  </si>
  <si>
    <t>申請事業</t>
    <rPh sb="0" eb="2">
      <t>シンセイ</t>
    </rPh>
    <rPh sb="2" eb="4">
      <t>ジギョウ</t>
    </rPh>
    <phoneticPr fontId="1"/>
  </si>
  <si>
    <t>技術協力活用型・新興国市場開拓事業（研修・専門家派遣・寄附講座開設事業）</t>
    <phoneticPr fontId="1"/>
  </si>
  <si>
    <t>アジア等ゼロエミッション化人材育成等事業</t>
    <phoneticPr fontId="1"/>
  </si>
  <si>
    <t>【アジア等ゼロエミッション化人材育成等事業】</t>
    <rPh sb="18" eb="19">
      <t>ナド</t>
    </rPh>
    <phoneticPr fontId="1"/>
  </si>
  <si>
    <t>当社は「アジア等ゼロエミッション化人材育成等事業」海外研修実施申請書提出にあたり、</t>
    <rPh sb="21" eb="22">
      <t>ナド</t>
    </rPh>
    <phoneticPr fontId="1"/>
  </si>
  <si>
    <t>精算通貨</t>
    <rPh sb="0" eb="4">
      <t>セイサンツウカ</t>
    </rPh>
    <phoneticPr fontId="1"/>
  </si>
  <si>
    <t>日本円</t>
    <rPh sb="0" eb="3">
      <t>ニホンエン</t>
    </rPh>
    <phoneticPr fontId="1"/>
  </si>
  <si>
    <t>米ドル</t>
    <rPh sb="0" eb="1">
      <t>ベイ</t>
    </rPh>
    <phoneticPr fontId="1"/>
  </si>
  <si>
    <t>その他</t>
    <rPh sb="2" eb="3">
      <t>ホカ</t>
    </rPh>
    <phoneticPr fontId="1"/>
  </si>
  <si>
    <t>～</t>
    <phoneticPr fontId="1"/>
  </si>
  <si>
    <t>海外協力機関(海外企業)：</t>
    <rPh sb="0" eb="2">
      <t>カイガイ</t>
    </rPh>
    <rPh sb="2" eb="4">
      <t>キョウリョク</t>
    </rPh>
    <rPh sb="4" eb="6">
      <t>キカン</t>
    </rPh>
    <rPh sb="7" eb="9">
      <t>カイガイ</t>
    </rPh>
    <rPh sb="9" eb="11">
      <t>キギョウ</t>
    </rPh>
    <phoneticPr fontId="7"/>
  </si>
  <si>
    <t>事業</t>
    <rPh sb="0" eb="2">
      <t>ジギョウ</t>
    </rPh>
    <phoneticPr fontId="7"/>
  </si>
  <si>
    <t>型</t>
    <rPh sb="0" eb="1">
      <t>カタ</t>
    </rPh>
    <phoneticPr fontId="7"/>
  </si>
  <si>
    <t>状態</t>
    <rPh sb="0" eb="2">
      <t>ジョウタイ</t>
    </rPh>
    <phoneticPr fontId="1"/>
  </si>
  <si>
    <t>申請者名</t>
  </si>
  <si>
    <t>実施国・都市</t>
    <rPh sb="0" eb="3">
      <t>ジッシコク</t>
    </rPh>
    <rPh sb="4" eb="6">
      <t>トシ</t>
    </rPh>
    <phoneticPr fontId="1"/>
  </si>
  <si>
    <t>日数</t>
    <rPh sb="0" eb="2">
      <t>ニッスウ</t>
    </rPh>
    <phoneticPr fontId="1"/>
  </si>
  <si>
    <t>工場視察費(旅費)</t>
  </si>
  <si>
    <t>工場視察費(謝金)</t>
  </si>
  <si>
    <t>工場視察費(諸経費)</t>
  </si>
  <si>
    <t>機材環境費(備品借損料)</t>
  </si>
  <si>
    <t>機材環境費(諸経費)</t>
  </si>
  <si>
    <t>現運関係諸費(旅費)</t>
  </si>
  <si>
    <t>現運関係諸費(消耗品費)</t>
  </si>
  <si>
    <t>現運関係諸費(印刷製本)</t>
  </si>
  <si>
    <t>現運関費(補助員人件費)</t>
  </si>
  <si>
    <t>現運関係諸費(諸経費)</t>
  </si>
  <si>
    <t>予算</t>
    <rPh sb="0" eb="2">
      <t>ヨサン</t>
    </rPh>
    <phoneticPr fontId="1"/>
  </si>
  <si>
    <t>Director of Secretary</t>
    <phoneticPr fontId="1"/>
  </si>
  <si>
    <t>事業</t>
    <rPh sb="0" eb="2">
      <t>ジギョウ</t>
    </rPh>
    <phoneticPr fontId="1"/>
  </si>
  <si>
    <t>事業（小項目）</t>
    <rPh sb="0" eb="2">
      <t>ジギョウ</t>
    </rPh>
    <rPh sb="3" eb="4">
      <t>ショウ</t>
    </rPh>
    <rPh sb="4" eb="6">
      <t>コウモク</t>
    </rPh>
    <phoneticPr fontId="1"/>
  </si>
  <si>
    <t>事業小項目</t>
    <rPh sb="0" eb="2">
      <t>ジギョウ</t>
    </rPh>
    <rPh sb="2" eb="5">
      <t>ショウコウモク</t>
    </rPh>
    <phoneticPr fontId="7"/>
  </si>
  <si>
    <t>人数</t>
    <rPh sb="0" eb="2">
      <t>ニンズウ</t>
    </rPh>
    <phoneticPr fontId="1"/>
  </si>
  <si>
    <t>（三国型）国別人数</t>
    <rPh sb="1" eb="4">
      <t>サンゴクガタ</t>
    </rPh>
    <rPh sb="5" eb="7">
      <t>クニベツ</t>
    </rPh>
    <rPh sb="7" eb="9">
      <t>ニンズウ</t>
    </rPh>
    <phoneticPr fontId="1"/>
  </si>
  <si>
    <t>補助金</t>
    <rPh sb="0" eb="3">
      <t>ホジョキン</t>
    </rPh>
    <phoneticPr fontId="1"/>
  </si>
  <si>
    <t>企業規模</t>
    <rPh sb="0" eb="2">
      <t>キギョウ</t>
    </rPh>
    <rPh sb="2" eb="4">
      <t>キボ</t>
    </rPh>
    <phoneticPr fontId="1"/>
  </si>
  <si>
    <t>中堅中小</t>
    <rPh sb="0" eb="4">
      <t>チュウケンチュウショウ</t>
    </rPh>
    <phoneticPr fontId="1"/>
  </si>
  <si>
    <t>大企業</t>
    <rPh sb="0" eb="3">
      <t>ダイキギョウ</t>
    </rPh>
    <phoneticPr fontId="1"/>
  </si>
  <si>
    <t>学校法人</t>
    <rPh sb="0" eb="4">
      <t>ガッコウホウジン</t>
    </rPh>
    <phoneticPr fontId="1"/>
  </si>
  <si>
    <t>非営利法人</t>
    <rPh sb="0" eb="3">
      <t>ヒエイリ</t>
    </rPh>
    <rPh sb="3" eb="5">
      <t>ホウジン</t>
    </rPh>
    <phoneticPr fontId="1"/>
  </si>
  <si>
    <t>企業規模</t>
    <rPh sb="0" eb="4">
      <t>キギョウキボ</t>
    </rPh>
    <phoneticPr fontId="7"/>
  </si>
  <si>
    <t>補助率換算表</t>
    <rPh sb="0" eb="3">
      <t>ホジョリツ</t>
    </rPh>
    <rPh sb="3" eb="5">
      <t>カンサン</t>
    </rPh>
    <rPh sb="5" eb="6">
      <t>ヒョウ</t>
    </rPh>
    <phoneticPr fontId="1"/>
  </si>
  <si>
    <t>事業名</t>
    <rPh sb="0" eb="3">
      <t>ジギョウメイ</t>
    </rPh>
    <phoneticPr fontId="1"/>
  </si>
  <si>
    <t>企業規模</t>
    <rPh sb="0" eb="4">
      <t>キギョウキボ</t>
    </rPh>
    <phoneticPr fontId="1"/>
  </si>
  <si>
    <t>補助率</t>
    <rPh sb="0" eb="3">
      <t>ホジョリツ</t>
    </rPh>
    <phoneticPr fontId="1"/>
  </si>
  <si>
    <t>技術協力活用型・新興国市場開拓事業（研修・専門家派遣・寄附講座開設事業）</t>
    <phoneticPr fontId="1"/>
  </si>
  <si>
    <t>補助率</t>
    <rPh sb="0" eb="3">
      <t>ホジョリツ</t>
    </rPh>
    <phoneticPr fontId="7"/>
  </si>
  <si>
    <t>安全対策費</t>
    <rPh sb="0" eb="5">
      <t>アンゼンタイサクヒ</t>
    </rPh>
    <phoneticPr fontId="1"/>
  </si>
  <si>
    <t>セミナー</t>
    <phoneticPr fontId="1"/>
  </si>
  <si>
    <t>アジア等ゼロエミッション化人材育成等事業</t>
  </si>
  <si>
    <t>先進技術展開（グリーン成長戦略）分野に係る人材育成事業</t>
  </si>
  <si>
    <t>先進技術展開（グリーン成長戦略）分野に係る人材育成事業</t>
    <phoneticPr fontId="1"/>
  </si>
  <si>
    <t>海外セミナー</t>
    <rPh sb="0" eb="2">
      <t>カイガイ</t>
    </rPh>
    <phoneticPr fontId="1"/>
  </si>
  <si>
    <t>海外セミナー実施希望申込書</t>
    <rPh sb="0" eb="2">
      <t>カイガイ</t>
    </rPh>
    <rPh sb="6" eb="8">
      <t>ジッシ</t>
    </rPh>
    <rPh sb="8" eb="10">
      <t>キボウ</t>
    </rPh>
    <rPh sb="10" eb="13">
      <t>モウシコミショ</t>
    </rPh>
    <phoneticPr fontId="1"/>
  </si>
  <si>
    <t>海外セミナー日程案</t>
    <phoneticPr fontId="1"/>
  </si>
  <si>
    <t>セミナー実施国・都市</t>
    <rPh sb="4" eb="6">
      <t>ジッシ</t>
    </rPh>
    <rPh sb="6" eb="7">
      <t>コク</t>
    </rPh>
    <rPh sb="8" eb="10">
      <t>トシ</t>
    </rPh>
    <phoneticPr fontId="1"/>
  </si>
  <si>
    <t>セミナー名</t>
    <rPh sb="4" eb="5">
      <t>メイ</t>
    </rPh>
    <phoneticPr fontId="1"/>
  </si>
  <si>
    <t>1)現状の問題・課題</t>
    <phoneticPr fontId="1"/>
  </si>
  <si>
    <t>2）セミナー実施目的</t>
    <rPh sb="6" eb="8">
      <t>ジッシ</t>
    </rPh>
    <rPh sb="8" eb="10">
      <t>モクテキ</t>
    </rPh>
    <phoneticPr fontId="1"/>
  </si>
  <si>
    <r>
      <t>3）セミナー内容（セミナー日程案</t>
    </r>
    <r>
      <rPr>
        <b/>
        <sz val="11"/>
        <color theme="1"/>
        <rFont val="ＭＳ Ｐ明朝"/>
        <family val="1"/>
        <charset val="128"/>
      </rPr>
      <t>：別添1）</t>
    </r>
    <phoneticPr fontId="1"/>
  </si>
  <si>
    <t>4）対象技術の内容および脱炭素効果</t>
    <rPh sb="2" eb="4">
      <t>タイショウ</t>
    </rPh>
    <rPh sb="4" eb="6">
      <t>ギジュツ</t>
    </rPh>
    <rPh sb="7" eb="9">
      <t>ナイヨウ</t>
    </rPh>
    <rPh sb="12" eb="13">
      <t>ダツ</t>
    </rPh>
    <rPh sb="13" eb="15">
      <t>タンソ</t>
    </rPh>
    <rPh sb="15" eb="17">
      <t>コウカ</t>
    </rPh>
    <phoneticPr fontId="1"/>
  </si>
  <si>
    <t>①脱炭素分野</t>
    <rPh sb="1" eb="4">
      <t>ダツタンソ</t>
    </rPh>
    <rPh sb="4" eb="6">
      <t>ブンヤ</t>
    </rPh>
    <phoneticPr fontId="1"/>
  </si>
  <si>
    <t>セミナー分野</t>
    <rPh sb="4" eb="6">
      <t>ブンヤ</t>
    </rPh>
    <phoneticPr fontId="1"/>
  </si>
  <si>
    <t>②対象技術の内容および脱炭素効果</t>
    <rPh sb="11" eb="12">
      <t>ダツ</t>
    </rPh>
    <rPh sb="12" eb="14">
      <t>タンソ</t>
    </rPh>
    <phoneticPr fontId="1"/>
  </si>
  <si>
    <t>5）セミナー実施により期待される効果</t>
    <rPh sb="6" eb="8">
      <t>ジッシ</t>
    </rPh>
    <rPh sb="11" eb="13">
      <t>キタイ</t>
    </rPh>
    <rPh sb="16" eb="18">
      <t>コウカ</t>
    </rPh>
    <phoneticPr fontId="1"/>
  </si>
  <si>
    <t>6）セミナー内容の公開可能範囲</t>
    <rPh sb="6" eb="8">
      <t>ナイヨウ</t>
    </rPh>
    <rPh sb="9" eb="11">
      <t>コウカイ</t>
    </rPh>
    <rPh sb="11" eb="13">
      <t>カノウ</t>
    </rPh>
    <rPh sb="13" eb="15">
      <t>ハンイ</t>
    </rPh>
    <phoneticPr fontId="1"/>
  </si>
  <si>
    <t>資料、動画等アーカイブとして一般に公開可能</t>
    <rPh sb="0" eb="2">
      <t>シリョウ</t>
    </rPh>
    <rPh sb="3" eb="5">
      <t>ドウガ</t>
    </rPh>
    <rPh sb="5" eb="6">
      <t>ナド</t>
    </rPh>
    <rPh sb="14" eb="16">
      <t>イッパン</t>
    </rPh>
    <rPh sb="17" eb="19">
      <t>コウカイ</t>
    </rPh>
    <rPh sb="19" eb="21">
      <t>カノウ</t>
    </rPh>
    <phoneticPr fontId="1"/>
  </si>
  <si>
    <t>（　　　　　　　　　　　　　　　　　　　　　　　　　　　　　　　）</t>
    <phoneticPr fontId="1"/>
  </si>
  <si>
    <t>　</t>
    <phoneticPr fontId="1"/>
  </si>
  <si>
    <r>
      <t>役務許可該非判定</t>
    </r>
    <r>
      <rPr>
        <b/>
        <vertAlign val="superscript"/>
        <sz val="11"/>
        <color theme="1"/>
        <rFont val="ＭＳ Ｐ明朝"/>
        <family val="1"/>
        <charset val="128"/>
      </rPr>
      <t>（注1）</t>
    </r>
    <rPh sb="0" eb="8">
      <t>エキムキョカガイヒハンテイ</t>
    </rPh>
    <rPh sb="9" eb="10">
      <t>チュウ</t>
    </rPh>
    <phoneticPr fontId="1"/>
  </si>
  <si>
    <t>セミナー時期及び日数：</t>
    <rPh sb="4" eb="6">
      <t>ジキ</t>
    </rPh>
    <rPh sb="6" eb="7">
      <t>オヨ</t>
    </rPh>
    <rPh sb="8" eb="10">
      <t>ニッスウ</t>
    </rPh>
    <phoneticPr fontId="1"/>
  </si>
  <si>
    <t>セミナー実施予算概算：</t>
    <rPh sb="4" eb="6">
      <t>ジッシ</t>
    </rPh>
    <rPh sb="6" eb="8">
      <t>ヨサン</t>
    </rPh>
    <rPh sb="8" eb="10">
      <t>ガイサン</t>
    </rPh>
    <phoneticPr fontId="1"/>
  </si>
  <si>
    <t>参加者募集方法</t>
    <rPh sb="0" eb="2">
      <t>サンカ</t>
    </rPh>
    <rPh sb="2" eb="3">
      <t>シャ</t>
    </rPh>
    <rPh sb="3" eb="5">
      <t>ボシュウ</t>
    </rPh>
    <rPh sb="5" eb="7">
      <t>ホウホウ</t>
    </rPh>
    <phoneticPr fontId="1"/>
  </si>
  <si>
    <t>公募</t>
  </si>
  <si>
    <t>対象者：</t>
    <rPh sb="0" eb="3">
      <t>タイショウシャ</t>
    </rPh>
    <phoneticPr fontId="1"/>
  </si>
  <si>
    <t>セミナー講師</t>
    <rPh sb="4" eb="6">
      <t>コウシ</t>
    </rPh>
    <phoneticPr fontId="1"/>
  </si>
  <si>
    <t>講師数：</t>
    <rPh sb="0" eb="2">
      <t>コウシ</t>
    </rPh>
    <rPh sb="2" eb="3">
      <t>スウ</t>
    </rPh>
    <phoneticPr fontId="1"/>
  </si>
  <si>
    <r>
      <t>申請者は、確定している（申告済みの）直近過去3年分の各年又は各事業年度の課税所得の年平均額が15億円を超える事業者に</t>
    </r>
    <r>
      <rPr>
        <u/>
        <sz val="11"/>
        <color theme="1"/>
        <rFont val="ＭＳ Ｐ明朝"/>
        <family val="1"/>
        <charset val="128"/>
      </rPr>
      <t>該当しません</t>
    </r>
    <r>
      <rPr>
        <sz val="11"/>
        <color theme="1"/>
        <rFont val="ＭＳ Ｐ明朝"/>
        <family val="1"/>
        <charset val="128"/>
      </rPr>
      <t>。</t>
    </r>
    <rPh sb="0" eb="3">
      <t>シンセイシャ</t>
    </rPh>
    <rPh sb="58" eb="60">
      <t>ガイトウ</t>
    </rPh>
    <phoneticPr fontId="1"/>
  </si>
  <si>
    <t>参加者に提供する技術が法律に抵触しないかどうか、事前にご確認ください。セミナーを行う際に使用する設備や技術が｢外国為替及び外国貿易法｣第25条（役務取引等）の規程により、経済産業大臣の許可が必要な場合があります。規制される技術は「外国為替令」第17条に列記されているもので、経済産業大臣の許可を要する貨物の設計、製造、使用の技術が対象になります。輸出にあたって経済産業大臣の許可が必要でない貨物の設計、製造、使用の技術についても、その提供には許可を要する場合があります。社内にコンプライアンスプログラム（C/P）が整備されている場合は、研修技術が役務許可の非該当であることを担当部にご確認ください。該当、非該当が不明な場合は、下記にお問合せください。</t>
    <rPh sb="0" eb="2">
      <t>サンカ</t>
    </rPh>
    <rPh sb="2" eb="3">
      <t>シャ</t>
    </rPh>
    <rPh sb="292" eb="294">
      <t>カクニン</t>
    </rPh>
    <phoneticPr fontId="1"/>
  </si>
  <si>
    <t>【確認先】
経済産業省　貿易経済協力局　安全保障貿易審査課
TEL:03-3501-2801
https://www.meti.go.jp/policy/anpo/index.html
または一般財団法人　安全保障貿易情報センター（CISTEC）
TEL:03-3593-1148（相談は内容によって有料）
https://www.cistec.or.jp</t>
    <rPh sb="1" eb="3">
      <t>カクニン</t>
    </rPh>
    <rPh sb="3" eb="4">
      <t>サキ</t>
    </rPh>
    <phoneticPr fontId="1"/>
  </si>
  <si>
    <t>海外セミナー日程案</t>
    <rPh sb="0" eb="2">
      <t>カイガイ</t>
    </rPh>
    <rPh sb="6" eb="8">
      <t>ニッテイ</t>
    </rPh>
    <rPh sb="8" eb="9">
      <t>アン</t>
    </rPh>
    <phoneticPr fontId="1"/>
  </si>
  <si>
    <t>・「講義」、「演習」、「実技」、「視察」で日程を構成してください。</t>
    <phoneticPr fontId="1"/>
  </si>
  <si>
    <r>
      <t>セミナー内容</t>
    </r>
    <r>
      <rPr>
        <sz val="11"/>
        <color theme="1"/>
        <rFont val="ＭＳ Ｐ明朝"/>
        <family val="1"/>
        <charset val="128"/>
      </rPr>
      <t>（日程案：別添）</t>
    </r>
    <rPh sb="4" eb="6">
      <t>ナイヨウ</t>
    </rPh>
    <rPh sb="7" eb="9">
      <t>ニッテイ</t>
    </rPh>
    <rPh sb="9" eb="10">
      <t>アン</t>
    </rPh>
    <rPh sb="11" eb="13">
      <t>ベッテン</t>
    </rPh>
    <phoneticPr fontId="1"/>
  </si>
  <si>
    <t>洋上風力・太陽光・地熱</t>
    <rPh sb="5" eb="8">
      <t>タイヨウコウ</t>
    </rPh>
    <rPh sb="9" eb="11">
      <t>チネツ</t>
    </rPh>
    <phoneticPr fontId="1"/>
  </si>
  <si>
    <t>水素、燃料アンモニア</t>
    <phoneticPr fontId="1"/>
  </si>
  <si>
    <t>次世代熱エネルギー</t>
    <phoneticPr fontId="1"/>
  </si>
  <si>
    <t>原子力</t>
    <phoneticPr fontId="1"/>
  </si>
  <si>
    <t>自動車・蓄電池</t>
    <phoneticPr fontId="1"/>
  </si>
  <si>
    <t>半導体・情報通信</t>
    <phoneticPr fontId="1"/>
  </si>
  <si>
    <t>船舶</t>
    <rPh sb="0" eb="2">
      <t>センパク</t>
    </rPh>
    <phoneticPr fontId="1"/>
  </si>
  <si>
    <t>物流・人流・土木インフラ</t>
    <rPh sb="0" eb="2">
      <t>ブツリュウ</t>
    </rPh>
    <rPh sb="3" eb="5">
      <t>ジンリュウ</t>
    </rPh>
    <rPh sb="6" eb="8">
      <t>ドボク</t>
    </rPh>
    <phoneticPr fontId="1"/>
  </si>
  <si>
    <t>食料・農林水産業</t>
    <rPh sb="0" eb="2">
      <t>ショクリョウ</t>
    </rPh>
    <rPh sb="3" eb="5">
      <t>ノウリン</t>
    </rPh>
    <rPh sb="5" eb="8">
      <t>スイサンギョウ</t>
    </rPh>
    <phoneticPr fontId="1"/>
  </si>
  <si>
    <t>航空機</t>
    <rPh sb="0" eb="3">
      <t>コウクウキ</t>
    </rPh>
    <phoneticPr fontId="1"/>
  </si>
  <si>
    <t>カーボンリサイクル・マテリアル</t>
    <phoneticPr fontId="1"/>
  </si>
  <si>
    <t>住宅・建築物・次世代電力マネジメント</t>
    <rPh sb="0" eb="2">
      <t>ジュウタク</t>
    </rPh>
    <rPh sb="3" eb="6">
      <t>ケンチクブツ</t>
    </rPh>
    <rPh sb="7" eb="10">
      <t>ジセダイ</t>
    </rPh>
    <rPh sb="10" eb="12">
      <t>デンリョク</t>
    </rPh>
    <phoneticPr fontId="1"/>
  </si>
  <si>
    <t>資源循環関連</t>
    <rPh sb="0" eb="2">
      <t>シゲン</t>
    </rPh>
    <rPh sb="2" eb="4">
      <t>ジュンカン</t>
    </rPh>
    <rPh sb="4" eb="6">
      <t>カンレン</t>
    </rPh>
    <phoneticPr fontId="1"/>
  </si>
  <si>
    <t>ライフスタイル関連</t>
    <rPh sb="7" eb="9">
      <t>カンレン</t>
    </rPh>
    <phoneticPr fontId="1"/>
  </si>
  <si>
    <t>貴協会の規定の基づき、下記の通り海外セミナーを実施いたしたく申請します。なお、本セミナーの実施を申請するにあたり、セミナーの実施、諸経費の支払いについては貴協会の基準に従います。</t>
    <phoneticPr fontId="1"/>
  </si>
  <si>
    <t>海外セミナー実施申請書</t>
    <rPh sb="0" eb="2">
      <t>カイガイ</t>
    </rPh>
    <rPh sb="6" eb="8">
      <t>ジッシ</t>
    </rPh>
    <rPh sb="8" eb="11">
      <t>シンセイショ</t>
    </rPh>
    <phoneticPr fontId="1"/>
  </si>
  <si>
    <t>海外セミナー実施計画の概要</t>
    <rPh sb="0" eb="2">
      <t>カイガイ</t>
    </rPh>
    <rPh sb="6" eb="8">
      <t>ジッシ</t>
    </rPh>
    <rPh sb="8" eb="10">
      <t>ケイカク</t>
    </rPh>
    <rPh sb="11" eb="13">
      <t>ガイヨウ</t>
    </rPh>
    <phoneticPr fontId="1"/>
  </si>
  <si>
    <t>実施の時期及び日数（休日を除く日数）</t>
    <rPh sb="0" eb="2">
      <t>ジッシ</t>
    </rPh>
    <rPh sb="3" eb="5">
      <t>ジキ</t>
    </rPh>
    <rPh sb="5" eb="6">
      <t>オヨ</t>
    </rPh>
    <rPh sb="7" eb="9">
      <t>ニッスウ</t>
    </rPh>
    <rPh sb="10" eb="12">
      <t>キュウジツ</t>
    </rPh>
    <rPh sb="13" eb="14">
      <t>ノゾ</t>
    </rPh>
    <rPh sb="15" eb="17">
      <t>ニッスウ</t>
    </rPh>
    <phoneticPr fontId="1"/>
  </si>
  <si>
    <t>参加者数</t>
    <rPh sb="0" eb="2">
      <t>サンカ</t>
    </rPh>
    <rPh sb="2" eb="3">
      <t>シャ</t>
    </rPh>
    <rPh sb="3" eb="4">
      <t>スウ</t>
    </rPh>
    <phoneticPr fontId="1"/>
  </si>
  <si>
    <t>セミナー内容の詳細　（セミナーテーマに関する参考資料がありましたら添付してください。）</t>
    <rPh sb="4" eb="6">
      <t>ナイヨウ</t>
    </rPh>
    <rPh sb="7" eb="9">
      <t>ショウサイ</t>
    </rPh>
    <rPh sb="19" eb="20">
      <t>カン</t>
    </rPh>
    <rPh sb="22" eb="24">
      <t>サンコウ</t>
    </rPh>
    <rPh sb="24" eb="26">
      <t>シリョウ</t>
    </rPh>
    <rPh sb="33" eb="35">
      <t>テンプ</t>
    </rPh>
    <phoneticPr fontId="1"/>
  </si>
  <si>
    <t>2）セミナー実施目的</t>
    <phoneticPr fontId="1"/>
  </si>
  <si>
    <t>3)セミナー内容（セミナー日程案：別添1）</t>
    <rPh sb="6" eb="8">
      <t>ナイヨウ</t>
    </rPh>
    <rPh sb="13" eb="15">
      <t>ニッテイ</t>
    </rPh>
    <rPh sb="15" eb="16">
      <t>アン</t>
    </rPh>
    <rPh sb="17" eb="19">
      <t>ベッテン</t>
    </rPh>
    <phoneticPr fontId="1"/>
  </si>
  <si>
    <t>4）対象技術の内容および脱炭素効果</t>
  </si>
  <si>
    <t>②対象技術の内容および脱炭素効果</t>
    <phoneticPr fontId="1"/>
  </si>
  <si>
    <t>5）セミナー実施により期待される効果</t>
    <phoneticPr fontId="1"/>
  </si>
  <si>
    <r>
      <t>セミナー講師</t>
    </r>
    <r>
      <rPr>
        <b/>
        <vertAlign val="superscript"/>
        <sz val="11"/>
        <rFont val="ＭＳ Ｐ明朝"/>
        <family val="1"/>
        <charset val="128"/>
      </rPr>
      <t>(注1)</t>
    </r>
    <r>
      <rPr>
        <b/>
        <sz val="11"/>
        <rFont val="ＭＳ Ｐ明朝"/>
        <family val="1"/>
        <charset val="128"/>
      </rPr>
      <t>（講師・管理員略歴書：別添Ⅰ）</t>
    </r>
    <rPh sb="4" eb="6">
      <t>コウシ</t>
    </rPh>
    <rPh sb="7" eb="8">
      <t>チュウ</t>
    </rPh>
    <rPh sb="11" eb="13">
      <t>コウシ</t>
    </rPh>
    <rPh sb="14" eb="16">
      <t>カンリ</t>
    </rPh>
    <rPh sb="16" eb="17">
      <t>イン</t>
    </rPh>
    <rPh sb="17" eb="20">
      <t>リャクレキショ</t>
    </rPh>
    <rPh sb="21" eb="23">
      <t>ベッテン</t>
    </rPh>
    <phoneticPr fontId="1"/>
  </si>
  <si>
    <t>参加者の募集方法（チェック☑し、括弧内に具体的にご入力ください。）</t>
    <rPh sb="0" eb="2">
      <t>サンカ</t>
    </rPh>
    <rPh sb="2" eb="3">
      <t>シャ</t>
    </rPh>
    <rPh sb="4" eb="6">
      <t>ボシュウ</t>
    </rPh>
    <rPh sb="6" eb="8">
      <t>ホウホウ</t>
    </rPh>
    <rPh sb="16" eb="18">
      <t>カッコ</t>
    </rPh>
    <rPh sb="18" eb="19">
      <t>ナイ</t>
    </rPh>
    <rPh sb="20" eb="23">
      <t>グタイテキ</t>
    </rPh>
    <rPh sb="25" eb="27">
      <t>ニュウリョク</t>
    </rPh>
    <phoneticPr fontId="1"/>
  </si>
  <si>
    <t>対象者</t>
    <rPh sb="0" eb="3">
      <t>タイショウシャ</t>
    </rPh>
    <phoneticPr fontId="1"/>
  </si>
  <si>
    <t>推薦セミナー生の所属先：</t>
    <rPh sb="0" eb="2">
      <t>スイセン</t>
    </rPh>
    <rPh sb="8" eb="10">
      <t>ショゾク</t>
    </rPh>
    <rPh sb="10" eb="11">
      <t>サキ</t>
    </rPh>
    <phoneticPr fontId="1"/>
  </si>
  <si>
    <t>８.</t>
    <phoneticPr fontId="1"/>
  </si>
  <si>
    <r>
      <t>事前調整、またはセミナー運営の為の出張予定</t>
    </r>
    <r>
      <rPr>
        <sz val="11"/>
        <rFont val="ＭＳ Ｐ明朝"/>
        <family val="1"/>
        <charset val="128"/>
      </rPr>
      <t>（チェック☑してください。）</t>
    </r>
    <rPh sb="0" eb="2">
      <t>ジゼン</t>
    </rPh>
    <rPh sb="2" eb="4">
      <t>チョウセイ</t>
    </rPh>
    <rPh sb="12" eb="14">
      <t>ウンエイ</t>
    </rPh>
    <rPh sb="15" eb="16">
      <t>タメ</t>
    </rPh>
    <rPh sb="17" eb="19">
      <t>シュッチョウ</t>
    </rPh>
    <rPh sb="19" eb="21">
      <t>ヨテイ</t>
    </rPh>
    <phoneticPr fontId="1"/>
  </si>
  <si>
    <r>
      <t>別添提出書類</t>
    </r>
    <r>
      <rPr>
        <sz val="11"/>
        <rFont val="ＭＳ Ｐ明朝"/>
        <family val="1"/>
        <charset val="128"/>
      </rPr>
      <t>（チェック☑してください。）</t>
    </r>
    <rPh sb="0" eb="2">
      <t>ベッテン</t>
    </rPh>
    <rPh sb="2" eb="4">
      <t>テイシュツ</t>
    </rPh>
    <rPh sb="4" eb="6">
      <t>ショルイ</t>
    </rPh>
    <phoneticPr fontId="1"/>
  </si>
  <si>
    <t>⑤</t>
    <phoneticPr fontId="1"/>
  </si>
  <si>
    <t>第〇回　審査委員会　海外セミナー</t>
    <phoneticPr fontId="1"/>
  </si>
  <si>
    <t>セミナー内容の詳細</t>
    <rPh sb="4" eb="6">
      <t>ナイヨウ</t>
    </rPh>
    <rPh sb="7" eb="9">
      <t>ショウサイ</t>
    </rPh>
    <phoneticPr fontId="1"/>
  </si>
  <si>
    <r>
      <t>謹啓
時下ますますご清祥のこととお慶び申し上げます。
平素は格別のご高配を賜り、厚く御礼申し上げます。
さて、貴社より申請がありました海外研修について、</t>
    </r>
    <r>
      <rPr>
        <sz val="11"/>
        <color rgb="FFFF0000"/>
        <rFont val="ＭＳ Ｐ明朝"/>
        <family val="1"/>
        <charset val="128"/>
      </rPr>
      <t>2023年1月12日</t>
    </r>
    <r>
      <rPr>
        <sz val="11"/>
        <color theme="1"/>
        <rFont val="ＭＳ Ｐ明朝"/>
        <family val="1"/>
        <charset val="128"/>
      </rPr>
      <t xml:space="preserve">に開催された2023年度 </t>
    </r>
    <r>
      <rPr>
        <sz val="11"/>
        <color rgb="FFFF0000"/>
        <rFont val="ＭＳ Ｐ明朝"/>
        <family val="1"/>
        <charset val="128"/>
      </rPr>
      <t>アジア等ゼロエミッション化人材育成等事業</t>
    </r>
    <r>
      <rPr>
        <sz val="11"/>
        <color theme="1"/>
        <rFont val="ＭＳ Ｐ明朝"/>
        <family val="1"/>
        <charset val="128"/>
      </rPr>
      <t>第</t>
    </r>
    <r>
      <rPr>
        <sz val="11"/>
        <color rgb="FFFF0000"/>
        <rFont val="ＭＳ Ｐ明朝"/>
        <family val="1"/>
        <charset val="128"/>
      </rPr>
      <t>18</t>
    </r>
    <r>
      <rPr>
        <sz val="11"/>
        <color theme="1"/>
        <rFont val="ＭＳ Ｐ明朝"/>
        <family val="1"/>
        <charset val="128"/>
      </rPr>
      <t>回審査委員会に諮りました。
その結果、当協会として実施が適当であると承認しましたのでお知らせ致します。
　　　　　　　　　　　　　　　　　　　　　　　　　　　　　　　　　　　　　　　　　　　　　　　　　　　　　　　　　　謹白</t>
    </r>
    <rPh sb="103" eb="104">
      <t>ナド</t>
    </rPh>
    <rPh sb="112" eb="113">
      <t>カ</t>
    </rPh>
    <rPh sb="113" eb="115">
      <t>ジンザイ</t>
    </rPh>
    <rPh sb="115" eb="117">
      <t>イクセイ</t>
    </rPh>
    <rPh sb="117" eb="118">
      <t>ナド</t>
    </rPh>
    <rPh sb="118" eb="120">
      <t>ジギョウ</t>
    </rPh>
    <phoneticPr fontId="1"/>
  </si>
  <si>
    <t>①海外セミナー実施国：</t>
    <phoneticPr fontId="1"/>
  </si>
  <si>
    <t>②海外セミナー名：</t>
    <phoneticPr fontId="1"/>
  </si>
  <si>
    <t>③海外セミナー期間：</t>
    <phoneticPr fontId="1"/>
  </si>
  <si>
    <t>海外セミナー実施予算概算</t>
    <rPh sb="0" eb="2">
      <t>カイガイ</t>
    </rPh>
    <rPh sb="6" eb="8">
      <t>ジッシ</t>
    </rPh>
    <rPh sb="8" eb="10">
      <t>ヨサン</t>
    </rPh>
    <rPh sb="10" eb="12">
      <t>ガイサン</t>
    </rPh>
    <phoneticPr fontId="1"/>
  </si>
  <si>
    <t>海外セミナー実施予算概算</t>
    <phoneticPr fontId="1"/>
  </si>
  <si>
    <t>実施国・都市</t>
    <rPh sb="0" eb="2">
      <t>ジッシ</t>
    </rPh>
    <rPh sb="2" eb="3">
      <t>コク</t>
    </rPh>
    <rPh sb="4" eb="6">
      <t>トシ</t>
    </rPh>
    <phoneticPr fontId="1"/>
  </si>
  <si>
    <t>海外セミナー名</t>
    <rPh sb="0" eb="2">
      <t>カイガイ</t>
    </rPh>
    <rPh sb="6" eb="7">
      <t>メイ</t>
    </rPh>
    <phoneticPr fontId="1"/>
  </si>
  <si>
    <t>参加予定人数</t>
    <rPh sb="0" eb="2">
      <t>サンカ</t>
    </rPh>
    <rPh sb="2" eb="4">
      <t>ヨテイ</t>
    </rPh>
    <rPh sb="4" eb="6">
      <t>ニンズウ</t>
    </rPh>
    <phoneticPr fontId="1"/>
  </si>
  <si>
    <t>海外研修</t>
    <rPh sb="0" eb="2">
      <t>カイガイ</t>
    </rPh>
    <rPh sb="2" eb="4">
      <t>ケンシュウ</t>
    </rPh>
    <phoneticPr fontId="1"/>
  </si>
  <si>
    <t>海外セミナー</t>
    <rPh sb="0" eb="2">
      <t>カイガイ</t>
    </rPh>
    <phoneticPr fontId="1"/>
  </si>
  <si>
    <t>講師通訳等旅費（国内旅費）</t>
    <rPh sb="8" eb="10">
      <t>コクナイ</t>
    </rPh>
    <rPh sb="10" eb="12">
      <t>リョヒ</t>
    </rPh>
    <phoneticPr fontId="1"/>
  </si>
  <si>
    <t>講師通訳等旅費（海外旅費）</t>
    <rPh sb="8" eb="10">
      <t>カイガイ</t>
    </rPh>
    <rPh sb="10" eb="12">
      <t>リョヒ</t>
    </rPh>
    <phoneticPr fontId="1"/>
  </si>
  <si>
    <t>会議費・施設借上費</t>
    <phoneticPr fontId="1"/>
  </si>
  <si>
    <t>資料作成費（謝金）</t>
    <rPh sb="0" eb="2">
      <t>シリョウ</t>
    </rPh>
    <rPh sb="2" eb="4">
      <t>サクセイ</t>
    </rPh>
    <rPh sb="4" eb="5">
      <t>ヒ</t>
    </rPh>
    <rPh sb="6" eb="8">
      <t>シャキン</t>
    </rPh>
    <phoneticPr fontId="4"/>
  </si>
  <si>
    <t>資料作成費（印刷製本費）</t>
    <rPh sb="0" eb="2">
      <t>シリョウ</t>
    </rPh>
    <rPh sb="2" eb="4">
      <t>サクセイ</t>
    </rPh>
    <rPh sb="4" eb="5">
      <t>ヒ</t>
    </rPh>
    <rPh sb="6" eb="8">
      <t>インサツ</t>
    </rPh>
    <rPh sb="8" eb="10">
      <t>セイホン</t>
    </rPh>
    <rPh sb="10" eb="11">
      <t>ヒ</t>
    </rPh>
    <phoneticPr fontId="4"/>
  </si>
  <si>
    <t>資料作成費（消耗品費）</t>
    <rPh sb="0" eb="2">
      <t>シリョウ</t>
    </rPh>
    <rPh sb="2" eb="4">
      <t>サクセイ</t>
    </rPh>
    <rPh sb="4" eb="5">
      <t>ヒ</t>
    </rPh>
    <rPh sb="6" eb="10">
      <t>ショウモウヒンヒ</t>
    </rPh>
    <phoneticPr fontId="4"/>
  </si>
  <si>
    <t>資料作成費（その他諸経費）</t>
    <rPh sb="0" eb="2">
      <t>シリョウ</t>
    </rPh>
    <rPh sb="2" eb="4">
      <t>サクセイ</t>
    </rPh>
    <rPh sb="4" eb="5">
      <t>ヒ</t>
    </rPh>
    <rPh sb="8" eb="9">
      <t>ホカ</t>
    </rPh>
    <rPh sb="9" eb="12">
      <t>ショケイヒ</t>
    </rPh>
    <phoneticPr fontId="4"/>
  </si>
  <si>
    <t>資料作成費（委託・外注費）</t>
    <rPh sb="0" eb="2">
      <t>シリョウ</t>
    </rPh>
    <rPh sb="2" eb="4">
      <t>サクセイ</t>
    </rPh>
    <rPh sb="4" eb="5">
      <t>ヒ</t>
    </rPh>
    <rPh sb="6" eb="8">
      <t>イタク</t>
    </rPh>
    <rPh sb="9" eb="12">
      <t>ガイチュウヒ</t>
    </rPh>
    <phoneticPr fontId="4"/>
  </si>
  <si>
    <t>消耗品費</t>
    <rPh sb="0" eb="4">
      <t>ショウモウヒンヒ</t>
    </rPh>
    <phoneticPr fontId="1"/>
  </si>
  <si>
    <t>委託・外注費</t>
    <rPh sb="0" eb="2">
      <t>イタク</t>
    </rPh>
    <rPh sb="3" eb="5">
      <t>ガイチュウ</t>
    </rPh>
    <rPh sb="5" eb="6">
      <t>ヒ</t>
    </rPh>
    <phoneticPr fontId="1"/>
  </si>
  <si>
    <t>資料作成費</t>
    <rPh sb="0" eb="2">
      <t>シリョウ</t>
    </rPh>
    <rPh sb="2" eb="5">
      <t>サクセイヒ</t>
    </rPh>
    <phoneticPr fontId="1"/>
  </si>
  <si>
    <t>委託・外注費</t>
    <phoneticPr fontId="1"/>
  </si>
  <si>
    <t>海外セミナー完了報告及び精算払請求書</t>
    <rPh sb="0" eb="2">
      <t>カイガイ</t>
    </rPh>
    <rPh sb="6" eb="8">
      <t>カンリョウ</t>
    </rPh>
    <rPh sb="8" eb="10">
      <t>ホウコク</t>
    </rPh>
    <rPh sb="10" eb="11">
      <t>オヨ</t>
    </rPh>
    <rPh sb="12" eb="14">
      <t>セイサン</t>
    </rPh>
    <rPh sb="14" eb="15">
      <t>バライ</t>
    </rPh>
    <rPh sb="15" eb="18">
      <t>セイキュウショ</t>
    </rPh>
    <phoneticPr fontId="1"/>
  </si>
  <si>
    <t>　貴協会規定に基づき、下記のとおり海外セミナー完了報告書を提出し、貴協会の基準に従い海外セミナー実施費（精算）を請求します。なお、請求する諸経費につき瑕疵があった場合は、当機関が最終責任を負うことを申し添えます。</t>
    <rPh sb="1" eb="2">
      <t>キ</t>
    </rPh>
    <rPh sb="2" eb="4">
      <t>キョウカイ</t>
    </rPh>
    <rPh sb="4" eb="6">
      <t>キテイ</t>
    </rPh>
    <rPh sb="7" eb="8">
      <t>モト</t>
    </rPh>
    <rPh sb="11" eb="13">
      <t>カキ</t>
    </rPh>
    <rPh sb="17" eb="19">
      <t>カイガイ</t>
    </rPh>
    <rPh sb="23" eb="25">
      <t>カンリョウ</t>
    </rPh>
    <rPh sb="25" eb="28">
      <t>ホウコクショ</t>
    </rPh>
    <rPh sb="29" eb="31">
      <t>テイシュツ</t>
    </rPh>
    <rPh sb="33" eb="34">
      <t>キ</t>
    </rPh>
    <rPh sb="34" eb="36">
      <t>キョウカイ</t>
    </rPh>
    <rPh sb="37" eb="39">
      <t>キジュン</t>
    </rPh>
    <rPh sb="40" eb="41">
      <t>シタガ</t>
    </rPh>
    <rPh sb="42" eb="44">
      <t>カイガイ</t>
    </rPh>
    <rPh sb="48" eb="50">
      <t>ジッシ</t>
    </rPh>
    <rPh sb="50" eb="51">
      <t>ヒ</t>
    </rPh>
    <rPh sb="52" eb="54">
      <t>セイサン</t>
    </rPh>
    <rPh sb="56" eb="58">
      <t>セイキュウ</t>
    </rPh>
    <rPh sb="65" eb="67">
      <t>セイキュウ</t>
    </rPh>
    <rPh sb="69" eb="70">
      <t>ショ</t>
    </rPh>
    <rPh sb="70" eb="72">
      <t>ケイヒ</t>
    </rPh>
    <rPh sb="75" eb="77">
      <t>カシ</t>
    </rPh>
    <rPh sb="81" eb="83">
      <t>バアイ</t>
    </rPh>
    <rPh sb="85" eb="86">
      <t>トウ</t>
    </rPh>
    <rPh sb="86" eb="88">
      <t>キカン</t>
    </rPh>
    <rPh sb="89" eb="91">
      <t>サイシュウ</t>
    </rPh>
    <rPh sb="91" eb="93">
      <t>セキニン</t>
    </rPh>
    <rPh sb="94" eb="95">
      <t>オ</t>
    </rPh>
    <rPh sb="99" eb="100">
      <t>モウ</t>
    </rPh>
    <rPh sb="101" eb="102">
      <t>ソ</t>
    </rPh>
    <phoneticPr fontId="1"/>
  </si>
  <si>
    <t>海外セミナー実施費実績額</t>
    <phoneticPr fontId="1"/>
  </si>
  <si>
    <t>実施国・都市</t>
    <phoneticPr fontId="1"/>
  </si>
  <si>
    <t>参加者実績数</t>
    <rPh sb="0" eb="3">
      <t>サンカシャ</t>
    </rPh>
    <rPh sb="3" eb="5">
      <t>ジッセキ</t>
    </rPh>
    <rPh sb="5" eb="6">
      <t>スウ</t>
    </rPh>
    <phoneticPr fontId="1"/>
  </si>
  <si>
    <t>海外セミナー完了報告及び精算払請求書</t>
    <rPh sb="0" eb="2">
      <t>カイガイ</t>
    </rPh>
    <rPh sb="6" eb="8">
      <t>カンリョウ</t>
    </rPh>
    <rPh sb="8" eb="10">
      <t>ホウコク</t>
    </rPh>
    <rPh sb="10" eb="11">
      <t>オヨ</t>
    </rPh>
    <rPh sb="12" eb="14">
      <t>セイサン</t>
    </rPh>
    <rPh sb="14" eb="15">
      <t>バラ</t>
    </rPh>
    <rPh sb="15" eb="17">
      <t>セイキュウ</t>
    </rPh>
    <rPh sb="17" eb="18">
      <t>ショ</t>
    </rPh>
    <phoneticPr fontId="1"/>
  </si>
  <si>
    <t>会議費・施設借上費</t>
  </si>
  <si>
    <t>海外セミナー実施費実績額並びに精算払請求金額の算出内訳</t>
    <rPh sb="0" eb="2">
      <t>カイガイ</t>
    </rPh>
    <rPh sb="6" eb="8">
      <t>ジッシ</t>
    </rPh>
    <rPh sb="8" eb="9">
      <t>ヒ</t>
    </rPh>
    <rPh sb="9" eb="11">
      <t>ジッセキ</t>
    </rPh>
    <rPh sb="11" eb="12">
      <t>ガク</t>
    </rPh>
    <rPh sb="12" eb="13">
      <t>ナラ</t>
    </rPh>
    <rPh sb="15" eb="17">
      <t>セイサン</t>
    </rPh>
    <rPh sb="17" eb="18">
      <t>バライ</t>
    </rPh>
    <rPh sb="18" eb="20">
      <t>セイキュウ</t>
    </rPh>
    <rPh sb="20" eb="22">
      <t>キンガク</t>
    </rPh>
    <rPh sb="23" eb="25">
      <t>サンシュツ</t>
    </rPh>
    <rPh sb="25" eb="27">
      <t>ウチワケ</t>
    </rPh>
    <phoneticPr fontId="1"/>
  </si>
  <si>
    <t>海外セミナー実施費実績額並びに精算払請求金額の算出内訳　</t>
    <rPh sb="0" eb="2">
      <t>カイガイ</t>
    </rPh>
    <rPh sb="6" eb="9">
      <t>ジッシヒ</t>
    </rPh>
    <rPh sb="9" eb="12">
      <t>ジッセキガク</t>
    </rPh>
    <rPh sb="12" eb="13">
      <t>ナラ</t>
    </rPh>
    <rPh sb="15" eb="18">
      <t>セイサンバライ</t>
    </rPh>
    <rPh sb="18" eb="20">
      <t>セイキュウ</t>
    </rPh>
    <rPh sb="20" eb="22">
      <t>キンガク</t>
    </rPh>
    <rPh sb="23" eb="25">
      <t>サンシュツ</t>
    </rPh>
    <rPh sb="25" eb="27">
      <t>ウチワケ</t>
    </rPh>
    <phoneticPr fontId="1"/>
  </si>
  <si>
    <t>AOTS海外セミナー書式</t>
    <rPh sb="4" eb="6">
      <t>カイガイ</t>
    </rPh>
    <rPh sb="10" eb="12">
      <t>ショシキ</t>
    </rPh>
    <phoneticPr fontId="1"/>
  </si>
  <si>
    <r>
      <t>日程及び日数</t>
    </r>
    <r>
      <rPr>
        <sz val="11"/>
        <color theme="1"/>
        <rFont val="ＭＳ Ｐ明朝"/>
        <family val="1"/>
        <charset val="128"/>
      </rPr>
      <t>（休日を除く日数）</t>
    </r>
    <rPh sb="0" eb="2">
      <t>ニッテイ</t>
    </rPh>
    <rPh sb="2" eb="3">
      <t>オヨ</t>
    </rPh>
    <rPh sb="4" eb="6">
      <t>ニッスウ</t>
    </rPh>
    <rPh sb="7" eb="9">
      <t>キュウジツ</t>
    </rPh>
    <rPh sb="10" eb="11">
      <t>ノゾ</t>
    </rPh>
    <rPh sb="12" eb="14">
      <t>ニッスウ</t>
    </rPh>
    <phoneticPr fontId="1"/>
  </si>
  <si>
    <t>参加者数</t>
    <rPh sb="0" eb="3">
      <t>サンカシャ</t>
    </rPh>
    <rPh sb="3" eb="4">
      <t>スウ</t>
    </rPh>
    <phoneticPr fontId="1"/>
  </si>
  <si>
    <r>
      <t>セミナー会場</t>
    </r>
    <r>
      <rPr>
        <sz val="11"/>
        <color theme="1"/>
        <rFont val="ＭＳ Ｐ明朝"/>
        <family val="1"/>
        <charset val="128"/>
      </rPr>
      <t>（名称／住所／TEL）</t>
    </r>
    <rPh sb="4" eb="6">
      <t>カイジョウ</t>
    </rPh>
    <rPh sb="7" eb="9">
      <t>メイショウ</t>
    </rPh>
    <rPh sb="10" eb="12">
      <t>ジュウショ</t>
    </rPh>
    <phoneticPr fontId="1"/>
  </si>
  <si>
    <r>
      <t>参加者の募集方法</t>
    </r>
    <r>
      <rPr>
        <sz val="11"/>
        <color theme="1"/>
        <rFont val="ＭＳ Ｐ明朝"/>
        <family val="1"/>
        <charset val="128"/>
      </rPr>
      <t>（チェック☑し、括弧内に具体的にご入力ください。）</t>
    </r>
    <rPh sb="0" eb="3">
      <t>サンカシャ</t>
    </rPh>
    <rPh sb="4" eb="6">
      <t>ボシュウ</t>
    </rPh>
    <rPh sb="6" eb="8">
      <t>ホウホウ</t>
    </rPh>
    <rPh sb="16" eb="18">
      <t>カッコ</t>
    </rPh>
    <rPh sb="18" eb="19">
      <t>ナイ</t>
    </rPh>
    <rPh sb="20" eb="23">
      <t>グタイテキ</t>
    </rPh>
    <rPh sb="25" eb="27">
      <t>ニュウリョク</t>
    </rPh>
    <phoneticPr fontId="1"/>
  </si>
  <si>
    <t>講師名</t>
    <rPh sb="0" eb="3">
      <t>コウシメイ</t>
    </rPh>
    <phoneticPr fontId="1"/>
  </si>
  <si>
    <t>セミナー資料のリスト</t>
    <rPh sb="4" eb="6">
      <t>シリョウ</t>
    </rPh>
    <phoneticPr fontId="1"/>
  </si>
  <si>
    <t>セミナー使用器材のリスト</t>
    <rPh sb="4" eb="6">
      <t>シヨウ</t>
    </rPh>
    <rPh sb="6" eb="8">
      <t>キザイ</t>
    </rPh>
    <phoneticPr fontId="1"/>
  </si>
  <si>
    <t>セミナー実施目的</t>
    <rPh sb="4" eb="6">
      <t>ジッシ</t>
    </rPh>
    <rPh sb="6" eb="8">
      <t>モクテキ</t>
    </rPh>
    <phoneticPr fontId="1"/>
  </si>
  <si>
    <t xml:space="preserve">セミナー実施により期待される成果の達成度（全般）　　    </t>
    <rPh sb="4" eb="6">
      <t>ジッシ</t>
    </rPh>
    <rPh sb="9" eb="11">
      <t>キタイ</t>
    </rPh>
    <rPh sb="14" eb="16">
      <t>セイカ</t>
    </rPh>
    <rPh sb="17" eb="19">
      <t>タッセイ</t>
    </rPh>
    <rPh sb="19" eb="20">
      <t>ド</t>
    </rPh>
    <rPh sb="21" eb="23">
      <t>ゼンパン</t>
    </rPh>
    <phoneticPr fontId="1"/>
  </si>
  <si>
    <t>目的、期待される成果に対し、セミナーの内容（講義、講師等）、期間は適切だったか。</t>
    <rPh sb="0" eb="2">
      <t>モクテキ</t>
    </rPh>
    <rPh sb="3" eb="5">
      <t>キタイ</t>
    </rPh>
    <rPh sb="8" eb="10">
      <t>セイカ</t>
    </rPh>
    <rPh sb="11" eb="12">
      <t>タイ</t>
    </rPh>
    <rPh sb="19" eb="21">
      <t>ナイヨウ</t>
    </rPh>
    <rPh sb="22" eb="24">
      <t>コウギ</t>
    </rPh>
    <rPh sb="25" eb="27">
      <t>コウシ</t>
    </rPh>
    <rPh sb="27" eb="28">
      <t>ナド</t>
    </rPh>
    <rPh sb="30" eb="32">
      <t>キカン</t>
    </rPh>
    <rPh sb="33" eb="35">
      <t>テキセツ</t>
    </rPh>
    <phoneticPr fontId="1"/>
  </si>
  <si>
    <t>参加者_直後評価調査票 集計表</t>
    <rPh sb="0" eb="3">
      <t>サンカシャ</t>
    </rPh>
    <phoneticPr fontId="1"/>
  </si>
  <si>
    <t>セミナー資料一式</t>
    <rPh sb="4" eb="6">
      <t>シリョウ</t>
    </rPh>
    <rPh sb="6" eb="8">
      <t>イッシキ</t>
    </rPh>
    <phoneticPr fontId="1"/>
  </si>
  <si>
    <t>当該セミナーが新聞、雑誌等で紹介された場合はその記事の写し（出典を明記してください。）</t>
    <rPh sb="0" eb="2">
      <t>トウガイ</t>
    </rPh>
    <rPh sb="7" eb="9">
      <t>シンブン</t>
    </rPh>
    <rPh sb="10" eb="12">
      <t>ザッシ</t>
    </rPh>
    <rPh sb="12" eb="13">
      <t>トウ</t>
    </rPh>
    <rPh sb="14" eb="16">
      <t>ショウカイ</t>
    </rPh>
    <rPh sb="19" eb="21">
      <t>バアイ</t>
    </rPh>
    <rPh sb="24" eb="26">
      <t>キジ</t>
    </rPh>
    <rPh sb="27" eb="28">
      <t>ウツ</t>
    </rPh>
    <rPh sb="30" eb="32">
      <t>シュッテン</t>
    </rPh>
    <rPh sb="33" eb="35">
      <t>メイキ</t>
    </rPh>
    <phoneticPr fontId="1"/>
  </si>
  <si>
    <t>波及効果等（セミナー実施目的の将来的な達成見込み）</t>
    <rPh sb="0" eb="2">
      <t>ハキュウ</t>
    </rPh>
    <rPh sb="2" eb="4">
      <t>コウカ</t>
    </rPh>
    <rPh sb="4" eb="5">
      <t>トウ</t>
    </rPh>
    <rPh sb="10" eb="12">
      <t>ジッシ</t>
    </rPh>
    <rPh sb="21" eb="23">
      <t>ミコ</t>
    </rPh>
    <phoneticPr fontId="1"/>
  </si>
  <si>
    <t>セミナー実施により期待される効果（セミナー終了時点で期待される状態）</t>
    <rPh sb="4" eb="6">
      <t>ジッシ</t>
    </rPh>
    <rPh sb="9" eb="11">
      <t>キタイ</t>
    </rPh>
    <rPh sb="14" eb="16">
      <t>コウカ</t>
    </rPh>
    <rPh sb="21" eb="23">
      <t>シュウリョウ</t>
    </rPh>
    <rPh sb="23" eb="25">
      <t>ジテン</t>
    </rPh>
    <rPh sb="26" eb="28">
      <t>キタイ</t>
    </rPh>
    <rPh sb="31" eb="33">
      <t>ジョウタイ</t>
    </rPh>
    <phoneticPr fontId="1"/>
  </si>
  <si>
    <t>海外セミナー実施結果（報告書）</t>
    <rPh sb="0" eb="2">
      <t>カイガイ</t>
    </rPh>
    <rPh sb="6" eb="8">
      <t>ジッシ</t>
    </rPh>
    <rPh sb="8" eb="10">
      <t>ケッカ</t>
    </rPh>
    <rPh sb="11" eb="14">
      <t>ホウコクショ</t>
    </rPh>
    <phoneticPr fontId="1"/>
  </si>
  <si>
    <t>参加者名簿（実績）</t>
    <rPh sb="0" eb="3">
      <t>サンカシャ</t>
    </rPh>
    <rPh sb="3" eb="5">
      <t>メイボ</t>
    </rPh>
    <rPh sb="6" eb="8">
      <t>ジッセキ</t>
    </rPh>
    <phoneticPr fontId="1"/>
  </si>
  <si>
    <t>【セミナー実日数：</t>
    <rPh sb="5" eb="6">
      <t>ジツ</t>
    </rPh>
    <rPh sb="6" eb="8">
      <t>ニッスウ</t>
    </rPh>
    <phoneticPr fontId="1"/>
  </si>
  <si>
    <t>（注）</t>
    <rPh sb="1" eb="2">
      <t>チュウ</t>
    </rPh>
    <phoneticPr fontId="1"/>
  </si>
  <si>
    <t>海外セミナー日程【実績】</t>
    <rPh sb="0" eb="2">
      <t>カイガイ</t>
    </rPh>
    <rPh sb="6" eb="8">
      <t>ニッテイ</t>
    </rPh>
    <rPh sb="9" eb="11">
      <t>ジッセキ</t>
    </rPh>
    <phoneticPr fontId="1"/>
  </si>
  <si>
    <t>「講師・管理員略歴書」、「通訳略歴書」は、実施申請時の⑥、⑦を必要に応じ修正しご提出ください。</t>
    <rPh sb="25" eb="26">
      <t>ジ</t>
    </rPh>
    <rPh sb="31" eb="33">
      <t>ヒツヨウ</t>
    </rPh>
    <rPh sb="34" eb="35">
      <t>オウ</t>
    </rPh>
    <rPh sb="36" eb="38">
      <t>シュウセイ</t>
    </rPh>
    <rPh sb="40" eb="42">
      <t>テイシュツ</t>
    </rPh>
    <phoneticPr fontId="1"/>
  </si>
  <si>
    <t>資料作成費（消耗品費）</t>
    <phoneticPr fontId="1"/>
  </si>
  <si>
    <t>海外セミナー実績日程表</t>
    <rPh sb="0" eb="2">
      <t>カイガイ</t>
    </rPh>
    <rPh sb="6" eb="8">
      <t>ジッセキ</t>
    </rPh>
    <rPh sb="8" eb="11">
      <t>ニッテイヒョウ</t>
    </rPh>
    <phoneticPr fontId="1"/>
  </si>
  <si>
    <t>「海外セミナー日程案 」は、実施希望申込時の②を必要に応じ修正しご提出ください。</t>
    <rPh sb="14" eb="16">
      <t>ジッシ</t>
    </rPh>
    <rPh sb="16" eb="18">
      <t>キボウ</t>
    </rPh>
    <rPh sb="18" eb="20">
      <t>モウシコミ</t>
    </rPh>
    <rPh sb="20" eb="21">
      <t>ジ</t>
    </rPh>
    <rPh sb="24" eb="26">
      <t>ヒツヨウ</t>
    </rPh>
    <rPh sb="27" eb="28">
      <t>オウ</t>
    </rPh>
    <rPh sb="29" eb="31">
      <t>シュウセイ</t>
    </rPh>
    <rPh sb="33" eb="35">
      <t>テイシュツ</t>
    </rPh>
    <phoneticPr fontId="1"/>
  </si>
  <si>
    <t>開始日</t>
    <rPh sb="0" eb="3">
      <t>カイシビ</t>
    </rPh>
    <phoneticPr fontId="1"/>
  </si>
  <si>
    <t>終了日</t>
    <rPh sb="0" eb="3">
      <t>シュウリョウビ</t>
    </rPh>
    <phoneticPr fontId="1"/>
  </si>
  <si>
    <t>海外セミナー実施費</t>
    <phoneticPr fontId="1"/>
  </si>
  <si>
    <t>海外セミナー分担金</t>
    <phoneticPr fontId="1"/>
  </si>
  <si>
    <t>海外セミナー事業管理分担金</t>
    <phoneticPr fontId="1"/>
  </si>
  <si>
    <t>講師通訳等旅費（国内旅費）</t>
    <phoneticPr fontId="1"/>
  </si>
  <si>
    <t>講師通訳等旅費（海外旅費）</t>
    <phoneticPr fontId="1"/>
  </si>
  <si>
    <t>資料作成費（その他諸経費）</t>
    <phoneticPr fontId="1"/>
  </si>
  <si>
    <t>資料作成費（委託・外注費）</t>
    <phoneticPr fontId="1"/>
  </si>
  <si>
    <r>
      <t>申請者は、中小企業基本法に規定される中小企業又は資本金10億円未満の中堅企業に</t>
    </r>
    <r>
      <rPr>
        <u/>
        <sz val="11"/>
        <color theme="1"/>
        <rFont val="ＭＳ Ｐ明朝"/>
        <family val="1"/>
        <charset val="128"/>
      </rPr>
      <t>該当します</t>
    </r>
    <r>
      <rPr>
        <sz val="11"/>
        <color theme="1"/>
        <rFont val="ＭＳ Ｐ明朝"/>
        <family val="1"/>
        <charset val="128"/>
      </rPr>
      <t>。</t>
    </r>
    <rPh sb="0" eb="3">
      <t>シンセイシャ</t>
    </rPh>
    <rPh sb="18" eb="22">
      <t>チュウショウキギョウ</t>
    </rPh>
    <rPh sb="22" eb="23">
      <t>マタ</t>
    </rPh>
    <rPh sb="24" eb="27">
      <t>シホンキン</t>
    </rPh>
    <rPh sb="29" eb="31">
      <t>オクエン</t>
    </rPh>
    <rPh sb="31" eb="33">
      <t>ミマン</t>
    </rPh>
    <rPh sb="34" eb="36">
      <t>チュウケン</t>
    </rPh>
    <rPh sb="36" eb="38">
      <t>キギョウ</t>
    </rPh>
    <rPh sb="39" eb="41">
      <t>ガイトウ</t>
    </rPh>
    <phoneticPr fontId="1"/>
  </si>
  <si>
    <r>
      <t>申請者は、資本金又は出資金が5億円以上の法人に直接又は間接に100％の株式を保有される中小企業、及び資本金（出資金）が10億円以上の法人に直接又は間接に100％の株式を保有される中堅企業のいずれにも</t>
    </r>
    <r>
      <rPr>
        <u/>
        <sz val="11"/>
        <color theme="1"/>
        <rFont val="ＭＳ Ｐ明朝"/>
        <family val="1"/>
        <charset val="128"/>
      </rPr>
      <t>該当しません</t>
    </r>
    <r>
      <rPr>
        <sz val="11"/>
        <color theme="1"/>
        <rFont val="ＭＳ Ｐ明朝"/>
        <family val="1"/>
        <charset val="128"/>
      </rPr>
      <t>。</t>
    </r>
    <rPh sb="0" eb="3">
      <t>シンセイシャ</t>
    </rPh>
    <rPh sb="5" eb="8">
      <t>シホンキン</t>
    </rPh>
    <rPh sb="8" eb="9">
      <t>マタ</t>
    </rPh>
    <rPh sb="10" eb="13">
      <t>シュッシキン</t>
    </rPh>
    <rPh sb="15" eb="16">
      <t>オク</t>
    </rPh>
    <rPh sb="16" eb="17">
      <t>エン</t>
    </rPh>
    <rPh sb="17" eb="19">
      <t>イジョウ</t>
    </rPh>
    <rPh sb="20" eb="22">
      <t>ホウジン</t>
    </rPh>
    <rPh sb="23" eb="25">
      <t>チョクセツ</t>
    </rPh>
    <rPh sb="25" eb="26">
      <t>マタ</t>
    </rPh>
    <rPh sb="27" eb="29">
      <t>カンセツ</t>
    </rPh>
    <rPh sb="35" eb="37">
      <t>カブシキ</t>
    </rPh>
    <rPh sb="38" eb="40">
      <t>ホユウ</t>
    </rPh>
    <rPh sb="43" eb="45">
      <t>チュウショウ</t>
    </rPh>
    <rPh sb="45" eb="47">
      <t>キギョウ</t>
    </rPh>
    <rPh sb="48" eb="49">
      <t>オヨ</t>
    </rPh>
    <rPh sb="50" eb="53">
      <t>シホンキン</t>
    </rPh>
    <rPh sb="54" eb="57">
      <t>シュッシキン</t>
    </rPh>
    <rPh sb="61" eb="62">
      <t>オク</t>
    </rPh>
    <rPh sb="62" eb="63">
      <t>エン</t>
    </rPh>
    <rPh sb="63" eb="65">
      <t>イジョウ</t>
    </rPh>
    <rPh sb="66" eb="68">
      <t>ホウジン</t>
    </rPh>
    <rPh sb="69" eb="71">
      <t>チョクセツ</t>
    </rPh>
    <rPh sb="71" eb="72">
      <t>マタ</t>
    </rPh>
    <rPh sb="73" eb="75">
      <t>カンセツ</t>
    </rPh>
    <rPh sb="81" eb="83">
      <t>カブシキ</t>
    </rPh>
    <rPh sb="84" eb="86">
      <t>ホユウ</t>
    </rPh>
    <rPh sb="89" eb="91">
      <t>チュウケン</t>
    </rPh>
    <rPh sb="91" eb="93">
      <t>キギョウ</t>
    </rPh>
    <rPh sb="99" eb="101">
      <t>ガイトウ</t>
    </rPh>
    <phoneticPr fontId="1"/>
  </si>
  <si>
    <r>
      <t>申請者の企業規模の申告</t>
    </r>
    <r>
      <rPr>
        <sz val="11"/>
        <color theme="1"/>
        <rFont val="ＭＳ Ｐ明朝"/>
        <family val="1"/>
        <charset val="128"/>
      </rPr>
      <t>（該当するものにチェック☑してください。）　　　中堅・中小企業のみ</t>
    </r>
    <rPh sb="0" eb="3">
      <t>シンセイシャ</t>
    </rPh>
    <rPh sb="4" eb="6">
      <t>キギョウ</t>
    </rPh>
    <rPh sb="6" eb="8">
      <t>キボ</t>
    </rPh>
    <rPh sb="9" eb="11">
      <t>シンコク</t>
    </rPh>
    <rPh sb="12" eb="14">
      <t>ガイトウ</t>
    </rPh>
    <rPh sb="35" eb="37">
      <t>チュウケン</t>
    </rPh>
    <rPh sb="38" eb="40">
      <t>チュウショウ</t>
    </rPh>
    <rPh sb="40" eb="42">
      <t>キギョウ</t>
    </rPh>
    <phoneticPr fontId="1"/>
  </si>
  <si>
    <t>①財務諸表（決算書）（写）　＊直近３年分</t>
    <rPh sb="18" eb="19">
      <t>ネン</t>
    </rPh>
    <rPh sb="19" eb="20">
      <t>ブン</t>
    </rPh>
    <phoneticPr fontId="1"/>
  </si>
  <si>
    <t>③株主名簿等、出資者と出資比率を記載した書類（写）（中堅・中小企業のみ）</t>
    <rPh sb="1" eb="3">
      <t>カブヌシ</t>
    </rPh>
    <rPh sb="3" eb="5">
      <t>メイボ</t>
    </rPh>
    <rPh sb="5" eb="6">
      <t>ナド</t>
    </rPh>
    <rPh sb="7" eb="10">
      <t>シュッシシャ</t>
    </rPh>
    <rPh sb="11" eb="13">
      <t>シュッシ</t>
    </rPh>
    <rPh sb="13" eb="15">
      <t>ヒリツ</t>
    </rPh>
    <rPh sb="16" eb="18">
      <t>キサイ</t>
    </rPh>
    <rPh sb="20" eb="22">
      <t>ショルイ</t>
    </rPh>
    <rPh sb="23" eb="24">
      <t>シャ</t>
    </rPh>
    <rPh sb="26" eb="28">
      <t>チュウケン</t>
    </rPh>
    <rPh sb="29" eb="31">
      <t>チュウショウ</t>
    </rPh>
    <rPh sb="31" eb="33">
      <t>キギョウ</t>
    </rPh>
    <phoneticPr fontId="1"/>
  </si>
  <si>
    <t>④申請法人概要案内</t>
    <phoneticPr fontId="1"/>
  </si>
  <si>
    <t>⑤申請法人経歴書　 ※　＊申請法人の沿革が記載された文書</t>
    <phoneticPr fontId="1"/>
  </si>
  <si>
    <t>対面</t>
    <rPh sb="0" eb="2">
      <t>タイメン</t>
    </rPh>
    <phoneticPr fontId="1"/>
  </si>
  <si>
    <t>オンライン</t>
    <phoneticPr fontId="1"/>
  </si>
  <si>
    <t>対面・オンライン</t>
    <rPh sb="0" eb="2">
      <t>タイメン</t>
    </rPh>
    <phoneticPr fontId="1"/>
  </si>
  <si>
    <t>実施形態</t>
    <rPh sb="0" eb="4">
      <t>ジッシケイタイ</t>
    </rPh>
    <phoneticPr fontId="1"/>
  </si>
  <si>
    <t>実施
形態</t>
    <rPh sb="0" eb="2">
      <t>ジッシ</t>
    </rPh>
    <rPh sb="3" eb="5">
      <t>ケイタイ</t>
    </rPh>
    <phoneticPr fontId="1"/>
  </si>
  <si>
    <t>型</t>
    <rPh sb="0" eb="1">
      <t>カタ</t>
    </rPh>
    <phoneticPr fontId="1"/>
  </si>
  <si>
    <t>本事業では、1.に示す中小・中堅企業であっても、2-1. および3-1．の要件を満たさない企業は大企業とみなし、大企業の補助率が適用されます。</t>
    <rPh sb="0" eb="1">
      <t>ホン</t>
    </rPh>
    <rPh sb="1" eb="3">
      <t>ジギョウ</t>
    </rPh>
    <rPh sb="9" eb="10">
      <t>シメ</t>
    </rPh>
    <rPh sb="11" eb="13">
      <t>チュウショウ</t>
    </rPh>
    <rPh sb="14" eb="16">
      <t>チュウケン</t>
    </rPh>
    <rPh sb="16" eb="18">
      <t>キギョウ</t>
    </rPh>
    <rPh sb="37" eb="39">
      <t>ヨウケン</t>
    </rPh>
    <rPh sb="40" eb="41">
      <t>ミ</t>
    </rPh>
    <rPh sb="45" eb="47">
      <t>キギョウ</t>
    </rPh>
    <rPh sb="48" eb="51">
      <t>ダイキギョウ</t>
    </rPh>
    <rPh sb="56" eb="59">
      <t>ダイキギョウ</t>
    </rPh>
    <rPh sb="60" eb="63">
      <t>ホジョリツ</t>
    </rPh>
    <rPh sb="64" eb="66">
      <t>テキヨウ</t>
    </rPh>
    <phoneticPr fontId="1"/>
  </si>
  <si>
    <t>参加者名簿（予定）</t>
    <rPh sb="0" eb="3">
      <t>サンカシャ</t>
    </rPh>
    <rPh sb="3" eb="5">
      <t>メイボ</t>
    </rPh>
    <rPh sb="6" eb="8">
      <t>ヨテイ</t>
    </rPh>
    <phoneticPr fontId="1"/>
  </si>
  <si>
    <t>Seminar Commissions</t>
    <phoneticPr fontId="1"/>
  </si>
  <si>
    <t>Theme of Seminar:</t>
    <phoneticPr fontId="1"/>
  </si>
  <si>
    <t>Period:</t>
    <phoneticPr fontId="1"/>
  </si>
  <si>
    <t>Period of Seminar:</t>
    <phoneticPr fontId="1"/>
  </si>
  <si>
    <t>(予定）　⇒</t>
    <rPh sb="1" eb="3">
      <t>ヨテイ</t>
    </rPh>
    <phoneticPr fontId="1"/>
  </si>
  <si>
    <t>(実績）</t>
    <rPh sb="1" eb="3">
      <t>ジッセキ</t>
    </rPh>
    <phoneticPr fontId="1"/>
  </si>
  <si>
    <t>セミナー実績日程表</t>
    <phoneticPr fontId="1"/>
  </si>
  <si>
    <t>参加者名簿（実績）</t>
    <phoneticPr fontId="1"/>
  </si>
  <si>
    <t>職位</t>
    <rPh sb="0" eb="2">
      <t>ショクイ</t>
    </rPh>
    <phoneticPr fontId="1"/>
  </si>
  <si>
    <t>年齢</t>
    <rPh sb="0" eb="2">
      <t>ネンレイ</t>
    </rPh>
    <phoneticPr fontId="1"/>
  </si>
  <si>
    <t>（注１）</t>
    <rPh sb="1" eb="2">
      <t>チュウ</t>
    </rPh>
    <phoneticPr fontId="1"/>
  </si>
  <si>
    <t>（注2）</t>
    <rPh sb="1" eb="2">
      <t>チュウ</t>
    </rPh>
    <phoneticPr fontId="1"/>
  </si>
  <si>
    <t>（男性：</t>
    <rPh sb="1" eb="3">
      <t>ダンセイ</t>
    </rPh>
    <phoneticPr fontId="1"/>
  </si>
  <si>
    <t>女性：</t>
    <rPh sb="0" eb="2">
      <t>ジョセイ</t>
    </rPh>
    <phoneticPr fontId="1"/>
  </si>
  <si>
    <t>注1：</t>
    <rPh sb="0" eb="1">
      <t>チュウ</t>
    </rPh>
    <phoneticPr fontId="1"/>
  </si>
  <si>
    <t>職位は、以下から該当する番号を選びご入力ください。</t>
    <rPh sb="0" eb="2">
      <t>ショクイ</t>
    </rPh>
    <rPh sb="4" eb="6">
      <t>イカ</t>
    </rPh>
    <rPh sb="8" eb="10">
      <t>ガイトウ</t>
    </rPh>
    <rPh sb="12" eb="14">
      <t>バンゴウ</t>
    </rPh>
    <rPh sb="15" eb="16">
      <t>エラ</t>
    </rPh>
    <rPh sb="18" eb="20">
      <t>ニュウリョク</t>
    </rPh>
    <phoneticPr fontId="1"/>
  </si>
  <si>
    <t>経営幹部、上級管理職</t>
    <rPh sb="0" eb="2">
      <t>ケイエイ</t>
    </rPh>
    <rPh sb="2" eb="4">
      <t>カンブ</t>
    </rPh>
    <rPh sb="5" eb="7">
      <t>ジョウキュウ</t>
    </rPh>
    <rPh sb="7" eb="9">
      <t>カンリ</t>
    </rPh>
    <rPh sb="9" eb="10">
      <t>ショク</t>
    </rPh>
    <phoneticPr fontId="1"/>
  </si>
  <si>
    <t>会長、社長、役員、工場長、部長</t>
    <rPh sb="0" eb="2">
      <t>カイチョウ</t>
    </rPh>
    <rPh sb="3" eb="5">
      <t>シャチョウ</t>
    </rPh>
    <rPh sb="6" eb="8">
      <t>ヤクイン</t>
    </rPh>
    <rPh sb="9" eb="11">
      <t>コウジョウ</t>
    </rPh>
    <rPh sb="11" eb="12">
      <t>チョウ</t>
    </rPh>
    <rPh sb="13" eb="15">
      <t>ブチョウ</t>
    </rPh>
    <phoneticPr fontId="1"/>
  </si>
  <si>
    <t>中級管理職</t>
    <rPh sb="0" eb="2">
      <t>チュウキュウ</t>
    </rPh>
    <rPh sb="2" eb="4">
      <t>カンリ</t>
    </rPh>
    <rPh sb="4" eb="5">
      <t>ショク</t>
    </rPh>
    <phoneticPr fontId="1"/>
  </si>
  <si>
    <t>課長、係長</t>
    <rPh sb="0" eb="2">
      <t>カチョウ</t>
    </rPh>
    <rPh sb="3" eb="5">
      <t>カカリチョウ</t>
    </rPh>
    <phoneticPr fontId="1"/>
  </si>
  <si>
    <t>現場監督者</t>
    <rPh sb="0" eb="2">
      <t>ゲンバ</t>
    </rPh>
    <rPh sb="2" eb="5">
      <t>カントクシャ</t>
    </rPh>
    <phoneticPr fontId="1"/>
  </si>
  <si>
    <t>職長、監督、ライン主任、班長</t>
    <rPh sb="0" eb="2">
      <t>ショクチョウ</t>
    </rPh>
    <rPh sb="3" eb="5">
      <t>カントク</t>
    </rPh>
    <rPh sb="9" eb="11">
      <t>シュニン</t>
    </rPh>
    <rPh sb="12" eb="14">
      <t>ハンチョウ</t>
    </rPh>
    <phoneticPr fontId="1"/>
  </si>
  <si>
    <t>技術職</t>
    <rPh sb="0" eb="2">
      <t>ギジュツ</t>
    </rPh>
    <rPh sb="2" eb="3">
      <t>ショク</t>
    </rPh>
    <phoneticPr fontId="1"/>
  </si>
  <si>
    <t>インストラクター、メカニック、技術職（エンジニア）</t>
    <rPh sb="15" eb="17">
      <t>ギジュツ</t>
    </rPh>
    <rPh sb="17" eb="18">
      <t>ショク</t>
    </rPh>
    <phoneticPr fontId="1"/>
  </si>
  <si>
    <t>一般事務職他</t>
    <rPh sb="0" eb="2">
      <t>イッパン</t>
    </rPh>
    <rPh sb="2" eb="4">
      <t>ジム</t>
    </rPh>
    <rPh sb="4" eb="5">
      <t>ショク</t>
    </rPh>
    <rPh sb="5" eb="6">
      <t>ホカ</t>
    </rPh>
    <phoneticPr fontId="1"/>
  </si>
  <si>
    <t>一般職、専門職、教職、コンサルタント、他</t>
    <rPh sb="0" eb="2">
      <t>イッパン</t>
    </rPh>
    <rPh sb="2" eb="3">
      <t>ショク</t>
    </rPh>
    <rPh sb="4" eb="6">
      <t>センモン</t>
    </rPh>
    <rPh sb="6" eb="7">
      <t>ショク</t>
    </rPh>
    <rPh sb="8" eb="10">
      <t>キョウショク</t>
    </rPh>
    <rPh sb="19" eb="20">
      <t>ホカ</t>
    </rPh>
    <phoneticPr fontId="1"/>
  </si>
  <si>
    <t>注2：</t>
    <rPh sb="0" eb="1">
      <t>チュウ</t>
    </rPh>
    <phoneticPr fontId="1"/>
  </si>
  <si>
    <t>対象となる研修生は、研修を修了したものに限ります。</t>
    <rPh sb="0" eb="2">
      <t>タイショウ</t>
    </rPh>
    <rPh sb="5" eb="8">
      <t>ケンシュウセイ</t>
    </rPh>
    <rPh sb="10" eb="12">
      <t>ケンシュウ</t>
    </rPh>
    <rPh sb="13" eb="15">
      <t>シュウリョウ</t>
    </rPh>
    <rPh sb="20" eb="21">
      <t>カギ</t>
    </rPh>
    <phoneticPr fontId="1"/>
  </si>
  <si>
    <t>なお、実研修日数の2／3以上の出席をもって終了とみなします。</t>
    <rPh sb="3" eb="4">
      <t>ジツ</t>
    </rPh>
    <rPh sb="4" eb="6">
      <t>ケンシュウ</t>
    </rPh>
    <rPh sb="6" eb="8">
      <t>ニッスウ</t>
    </rPh>
    <rPh sb="12" eb="14">
      <t>イジョウ</t>
    </rPh>
    <rPh sb="15" eb="17">
      <t>シュッセキ</t>
    </rPh>
    <rPh sb="21" eb="23">
      <t>シュウリョウ</t>
    </rPh>
    <phoneticPr fontId="1"/>
  </si>
  <si>
    <t>※参加者名簿 (別添 12．③)</t>
    <rPh sb="1" eb="6">
      <t>サンカシャメイボ</t>
    </rPh>
    <rPh sb="8" eb="10">
      <t>ベッテン</t>
    </rPh>
    <phoneticPr fontId="1"/>
  </si>
  <si>
    <t>※実績日程表 (別添 12．②)</t>
    <rPh sb="1" eb="6">
      <t>ジッセキニッテイヒョウ</t>
    </rPh>
    <rPh sb="8" eb="10">
      <t>ベッテン</t>
    </rPh>
    <phoneticPr fontId="1"/>
  </si>
  <si>
    <t>登録番号</t>
    <rPh sb="0" eb="4">
      <t>トウロクバンゴウ</t>
    </rPh>
    <phoneticPr fontId="1"/>
  </si>
  <si>
    <r>
      <rPr>
        <sz val="10"/>
        <color rgb="FFFF0000"/>
        <rFont val="ＭＳ Ｐゴシック"/>
        <family val="3"/>
        <charset val="128"/>
        <scheme val="minor"/>
      </rPr>
      <t>12/5</t>
    </r>
    <r>
      <rPr>
        <sz val="10"/>
        <color theme="1"/>
        <rFont val="ＭＳ Ｐゴシック"/>
        <family val="3"/>
        <charset val="128"/>
        <scheme val="minor"/>
      </rPr>
      <t xml:space="preserve"> 〇〇講師原稿料 4400円×10枚</t>
    </r>
    <rPh sb="7" eb="9">
      <t>コウシ</t>
    </rPh>
    <rPh sb="9" eb="12">
      <t>ゲンコウリョウ</t>
    </rPh>
    <rPh sb="17" eb="18">
      <t>エン</t>
    </rPh>
    <rPh sb="21" eb="22">
      <t>マイ</t>
    </rPh>
    <phoneticPr fontId="1"/>
  </si>
  <si>
    <r>
      <t>課税対象</t>
    </r>
    <r>
      <rPr>
        <sz val="10"/>
        <color rgb="FFFF0000"/>
        <rFont val="ＭＳ Ｐゴシック"/>
        <family val="3"/>
        <charset val="128"/>
        <scheme val="minor"/>
      </rPr>
      <t>10%</t>
    </r>
    <rPh sb="0" eb="2">
      <t>カゼイ</t>
    </rPh>
    <rPh sb="2" eb="4">
      <t>タイショウ</t>
    </rPh>
    <phoneticPr fontId="1"/>
  </si>
  <si>
    <t>消費税額10％</t>
    <rPh sb="0" eb="4">
      <t>ショウヒゼイガク</t>
    </rPh>
    <phoneticPr fontId="1"/>
  </si>
  <si>
    <t>住所：東京都足立区千住東1-30-1    TEL：03-3888-8211　  E-mail：kojinjoho-cj@aots.jp</t>
    <rPh sb="0" eb="2">
      <t>ジュウショ</t>
    </rPh>
    <rPh sb="3" eb="6">
      <t>トウキョウト</t>
    </rPh>
    <rPh sb="6" eb="9">
      <t>アダチク</t>
    </rPh>
    <rPh sb="9" eb="11">
      <t>センジュ</t>
    </rPh>
    <rPh sb="11" eb="12">
      <t>ヒガシ</t>
    </rPh>
    <phoneticPr fontId="1"/>
  </si>
  <si>
    <t>＜個人情報相談受付窓口＞　</t>
    <rPh sb="1" eb="3">
      <t>コジン</t>
    </rPh>
    <rPh sb="3" eb="5">
      <t>ジョウホウ</t>
    </rPh>
    <rPh sb="5" eb="7">
      <t>ソウダン</t>
    </rPh>
    <rPh sb="7" eb="9">
      <t>ウケツケ</t>
    </rPh>
    <rPh sb="9" eb="11">
      <t>マドグチ</t>
    </rPh>
    <phoneticPr fontId="1"/>
  </si>
  <si>
    <t>ご提供いただいた個人情報について、ご本人には開示・訂正・削除・利用停止を請求する権利がございます。ご本人確認の上で対応させていただきますが、代理人による申請も可能です。詳細は、以下「個人情報相談窓口」へご連絡ください。</t>
    <rPh sb="1" eb="3">
      <t>テイキョウ</t>
    </rPh>
    <rPh sb="8" eb="10">
      <t>コジン</t>
    </rPh>
    <rPh sb="10" eb="12">
      <t>ジョウホウ</t>
    </rPh>
    <phoneticPr fontId="1"/>
  </si>
  <si>
    <t>個人情報の提供は任意ですが、同意いただけない場合は、制度をご利用できない場合がございます。</t>
    <rPh sb="0" eb="2">
      <t>コジン</t>
    </rPh>
    <rPh sb="2" eb="4">
      <t>ジョウホウ</t>
    </rPh>
    <rPh sb="5" eb="7">
      <t>テイキョウ</t>
    </rPh>
    <rPh sb="8" eb="10">
      <t>ニンイ</t>
    </rPh>
    <rPh sb="14" eb="16">
      <t>ドウイ</t>
    </rPh>
    <rPh sb="22" eb="24">
      <t>バアイ</t>
    </rPh>
    <rPh sb="26" eb="28">
      <t>セイド</t>
    </rPh>
    <rPh sb="30" eb="32">
      <t>リヨウ</t>
    </rPh>
    <rPh sb="36" eb="38">
      <t>バアイ</t>
    </rPh>
    <phoneticPr fontId="1"/>
  </si>
  <si>
    <t>当協会は、ご提供いただいた個人情報を取り扱う業務の全部又は一部を、第三者に外部委託することがございます。委託業者は一定の基準により選定し、秘密保持等の個人情報保護に関する契約を締結した上で、定期的にお客様の個人情報が安全に管理されているかの確認を行う等、委託業者に対する必要かつ適切な監督を行います。</t>
    <rPh sb="6" eb="8">
      <t>テイキョウ</t>
    </rPh>
    <phoneticPr fontId="1"/>
  </si>
  <si>
    <t>個人情報の委託について</t>
    <phoneticPr fontId="1"/>
  </si>
  <si>
    <t>第三者への提供について</t>
    <rPh sb="0" eb="3">
      <t>ダイサンシャ</t>
    </rPh>
    <rPh sb="5" eb="7">
      <t>テイキョウ</t>
    </rPh>
    <phoneticPr fontId="1"/>
  </si>
  <si>
    <t>当協会は、収集した個人情報について、以下の目的のために利用いたします。それ以外の利用目的又は法令等に基づく要請の範囲を超えた利用は致しません。</t>
    <phoneticPr fontId="1"/>
  </si>
  <si>
    <t>＜連絡先＞  TEL:03-3888-8211　E-mail：kojinjoho-cj@aots.jp</t>
    <rPh sb="1" eb="4">
      <t>レンラクサキ</t>
    </rPh>
    <phoneticPr fontId="1"/>
  </si>
  <si>
    <t>当協会海外研修コースへのお申し込みに際して取得する個人情報は下記の通り取り扱います。</t>
    <rPh sb="0" eb="3">
      <t>トウキョウカイ</t>
    </rPh>
    <rPh sb="3" eb="5">
      <t>カイガイ</t>
    </rPh>
    <rPh sb="5" eb="7">
      <t>ケンシュウ</t>
    </rPh>
    <rPh sb="13" eb="14">
      <t>モウ</t>
    </rPh>
    <rPh sb="15" eb="16">
      <t>コ</t>
    </rPh>
    <rPh sb="18" eb="19">
      <t>サイ</t>
    </rPh>
    <rPh sb="21" eb="23">
      <t>シュトク</t>
    </rPh>
    <rPh sb="25" eb="27">
      <t>コジン</t>
    </rPh>
    <rPh sb="27" eb="29">
      <t>ジョウホウ</t>
    </rPh>
    <rPh sb="30" eb="32">
      <t>カキ</t>
    </rPh>
    <rPh sb="33" eb="34">
      <t>トオ</t>
    </rPh>
    <rPh sb="35" eb="36">
      <t>ト</t>
    </rPh>
    <rPh sb="37" eb="38">
      <t>アツカ</t>
    </rPh>
    <phoneticPr fontId="1"/>
  </si>
  <si>
    <t>法人格</t>
    <rPh sb="0" eb="2">
      <t>ホウジン</t>
    </rPh>
    <rPh sb="2" eb="3">
      <t>カク</t>
    </rPh>
    <phoneticPr fontId="1"/>
  </si>
  <si>
    <t>☑日本の法人格を有する企業・団体</t>
  </si>
  <si>
    <t>法人格</t>
    <phoneticPr fontId="1"/>
  </si>
  <si>
    <t>ver.2023.11</t>
    <phoneticPr fontId="1"/>
  </si>
  <si>
    <t>　　①研修にかかる申込受付、審査、運営・実施管理のため
　　②当協会事業のご案内、資料・申請書等の送付のため
　　③制度利用に関する相談・お問い合わせへの回答、ご連絡のため
　　④研修コース・イベント等の案内、アンケート送付のため
　　⑤統計資料作成のため</t>
    <phoneticPr fontId="1"/>
  </si>
  <si>
    <t>お預かりした個人情報は、予めご本人の同意を得ることなく、以下の場合を除き第三者に提供することはありません。</t>
    <phoneticPr fontId="1"/>
  </si>
  <si>
    <t>①法令に基づく場合</t>
    <phoneticPr fontId="1"/>
  </si>
  <si>
    <t>②人の生命、身体または財産の保護のために必要がある場合であって、本人の同意を得ることが困難であるとき</t>
    <phoneticPr fontId="1"/>
  </si>
  <si>
    <t>③公衆衛生の向上または児童の健全な育成の促進のために特に必要がある場合であって、本人の同意を得ることが困難であるとき</t>
    <phoneticPr fontId="1"/>
  </si>
  <si>
    <t>④国の機関若しくは地方公共団体又はその委託を受けたものが法令の定める事務を遂行することに対して協力する必要がある場合であって、本人の同意を得ることにより当該事務の遂行に支障を来たすおそれがあるとき</t>
    <phoneticPr fontId="1"/>
  </si>
  <si>
    <t>4</t>
    <phoneticPr fontId="1"/>
  </si>
  <si>
    <t>【想定される委託先】
　　・審査委員：申請された案件を審査するために外部有識者で構成された委員会の委員</t>
    <rPh sb="34" eb="36">
      <t>ガイブ</t>
    </rPh>
    <rPh sb="36" eb="39">
      <t>ユウシキシャ</t>
    </rPh>
    <phoneticPr fontId="1"/>
  </si>
  <si>
    <t>5</t>
    <phoneticPr fontId="1"/>
  </si>
  <si>
    <t>6</t>
    <phoneticPr fontId="1"/>
  </si>
  <si>
    <t>個人情報保護管理者　総務・人事グループ長</t>
    <phoneticPr fontId="1"/>
  </si>
  <si>
    <t>　　　　　　年　　　　　　月　　　　　　　日</t>
    <rPh sb="6" eb="7">
      <t>ネン</t>
    </rPh>
    <rPh sb="13" eb="14">
      <t>ガツ</t>
    </rPh>
    <rPh sb="21" eb="22">
      <t>ニチ</t>
    </rPh>
    <phoneticPr fontId="1"/>
  </si>
  <si>
    <t>会社名：</t>
    <rPh sb="0" eb="2">
      <t>カイシャ</t>
    </rPh>
    <rPh sb="2" eb="3">
      <t>メイ</t>
    </rPh>
    <phoneticPr fontId="1"/>
  </si>
  <si>
    <t>なお当協会の個人情報の取扱については、https://www.aots.jp/privacy-policy/#Handling/をご覧ください。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</si>
</sst>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2">
    <numFmt numFmtId="176" formatCode="#,###&quot;名&quot;"/>
    <numFmt numFmtId="177" formatCode="[$-F800]dddd\,\ mmmm\ dd\,\ yyyy"/>
    <numFmt numFmtId="178" formatCode="yyyy&quot;年&quot;m&quot;月&quot;;@"/>
    <numFmt numFmtId="179" formatCode="&quot;（&quot;#,###&quot;日間）&quot;"/>
    <numFmt numFmtId="180" formatCode="#,###&quot;円&quot;"/>
    <numFmt numFmtId="181" formatCode="#,###&quot;日間&quot;"/>
    <numFmt numFmtId="182" formatCode="&quot;(&quot;aaa&quot;)&quot;"/>
    <numFmt numFmtId="183" formatCode="0.0&quot; hrs&quot;"/>
    <numFmt numFmtId="184" formatCode="#,##0.0_ "/>
    <numFmt numFmtId="185" formatCode="&quot;（実施国：&quot;@&quot;）&quot;"/>
    <numFmt numFmtId="186" formatCode="#&quot;年&quot;"/>
    <numFmt numFmtId="187" formatCode="#,###&quot;千円&quot;"/>
    <numFmt numFmtId="188" formatCode="#,###&quot;人&quot;"/>
    <numFmt numFmtId="189" formatCode="&quot;（予定人数：&quot;#&quot;名）&quot;"/>
    <numFmt numFmtId="190" formatCode="#&quot;年／&quot;"/>
    <numFmt numFmtId="191" formatCode="#,###&quot;名／&quot;"/>
    <numFmt numFmtId="192" formatCode="#,###&quot;千円／&quot;"/>
    <numFmt numFmtId="193" formatCode="#&quot;級&quot;"/>
    <numFmt numFmtId="194" formatCode="#,###&quot;円/h&quot;"/>
    <numFmt numFmtId="195" formatCode="#&quot;月&quot;"/>
    <numFmt numFmtId="196" formatCode="#,##0_ ;[Red]\-#,##0\ "/>
    <numFmt numFmtId="197" formatCode="&quot;（満　&quot;#&quot;　歳）&quot;"/>
    <numFmt numFmtId="198" formatCode="#&quot;日&quot;"/>
    <numFmt numFmtId="199" formatCode="#&quot;　日】&quot;"/>
    <numFmt numFmtId="200" formatCode="&quot;（&quot;aaa&quot;）&quot;"/>
    <numFmt numFmtId="201" formatCode="[$-409]mmmm\ d\,\ yyyy;@"/>
    <numFmt numFmtId="202" formatCode="#,##0.00_ "/>
    <numFmt numFmtId="203" formatCode="[$-409]mmm/d/yyyy;@"/>
    <numFmt numFmtId="204" formatCode="#,##0&quot;名&quot;"/>
    <numFmt numFmtId="205" formatCode="#,##0&quot;千円&quot;"/>
    <numFmt numFmtId="206" formatCode="#,##0_ "/>
    <numFmt numFmtId="207" formatCode="#,##0_);[Red]\(#,##0\)"/>
    <numFmt numFmtId="208" formatCode="#,##0.00_);[Red]\(#,##0.00\)"/>
    <numFmt numFmtId="209" formatCode="yyyy&quot;年&quot;m&quot;月&quot;d&quot;日&quot;;@"/>
    <numFmt numFmtId="210" formatCode="0_ "/>
    <numFmt numFmtId="211" formatCode="#,##0&quot;円&quot;"/>
    <numFmt numFmtId="212" formatCode="###&quot;名&quot;"/>
    <numFmt numFmtId="213" formatCode="@&quot;　様&quot;"/>
    <numFmt numFmtId="214" formatCode="yyyy/m/d;@"/>
    <numFmt numFmtId="215" formatCode="&quot;合計参加人数：　&quot;#,###&quot;　名&quot;"/>
    <numFmt numFmtId="216" formatCode="#,###&quot;　名、&quot;"/>
    <numFmt numFmtId="217" formatCode="#,###&quot;　名）&quot;"/>
  </numFmts>
  <fonts count="76">
    <font>
      <sz val="11"/>
      <color theme="1"/>
      <name val="ＭＳ Ｐゴシック"/>
      <family val="2"/>
      <charset val="128"/>
      <scheme val="minor"/>
    </font>
    <font>
      <sz val="6"/>
      <name val="ＭＳ Ｐゴシック"/>
      <family val="2"/>
      <charset val="128"/>
      <scheme val="minor"/>
    </font>
    <font>
      <b/>
      <sz val="14"/>
      <color theme="1"/>
      <name val="ＭＳ Ｐ明朝"/>
      <family val="1"/>
      <charset val="128"/>
    </font>
    <font>
      <sz val="11"/>
      <color theme="1"/>
      <name val="ＭＳ Ｐ明朝"/>
      <family val="1"/>
      <charset val="128"/>
    </font>
    <font>
      <b/>
      <sz val="12"/>
      <color theme="1"/>
      <name val="ＭＳ Ｐ明朝"/>
      <family val="1"/>
      <charset val="128"/>
    </font>
    <font>
      <b/>
      <sz val="11"/>
      <color theme="1"/>
      <name val="ＭＳ Ｐ明朝"/>
      <family val="1"/>
      <charset val="128"/>
    </font>
    <font>
      <sz val="11"/>
      <color rgb="FFFF0000"/>
      <name val="ＭＳ Ｐ明朝"/>
      <family val="1"/>
      <charset val="128"/>
    </font>
    <font>
      <b/>
      <sz val="11"/>
      <color rgb="FFFF0000"/>
      <name val="ＭＳ Ｐ明朝"/>
      <family val="1"/>
      <charset val="128"/>
    </font>
    <font>
      <sz val="12"/>
      <color theme="1"/>
      <name val="ＭＳ Ｐ明朝"/>
      <family val="1"/>
      <charset val="128"/>
    </font>
    <font>
      <sz val="10"/>
      <color theme="1"/>
      <name val="ＭＳ Ｐ明朝"/>
      <family val="1"/>
      <charset val="128"/>
    </font>
    <font>
      <b/>
      <vertAlign val="superscript"/>
      <sz val="11"/>
      <color theme="1"/>
      <name val="ＭＳ Ｐ明朝"/>
      <family val="1"/>
      <charset val="128"/>
    </font>
    <font>
      <sz val="11"/>
      <name val="ＭＳ Ｐゴシック"/>
      <family val="3"/>
      <charset val="128"/>
    </font>
    <font>
      <sz val="10"/>
      <name val="ＭＳ Ｐ明朝"/>
      <family val="1"/>
      <charset val="128"/>
    </font>
    <font>
      <sz val="9"/>
      <color theme="1"/>
      <name val="ＭＳ Ｐ明朝"/>
      <family val="1"/>
      <charset val="128"/>
    </font>
    <font>
      <sz val="10"/>
      <color indexed="81"/>
      <name val="ＭＳ Ｐゴシック"/>
      <family val="3"/>
      <charset val="128"/>
    </font>
    <font>
      <b/>
      <sz val="10"/>
      <color indexed="81"/>
      <name val="ＭＳ Ｐゴシック"/>
      <family val="3"/>
      <charset val="128"/>
    </font>
    <font>
      <sz val="11"/>
      <name val="ＭＳ 明朝"/>
      <family val="1"/>
      <charset val="128"/>
    </font>
    <font>
      <sz val="11"/>
      <name val="ＭＳ Ｐ明朝"/>
      <family val="1"/>
      <charset val="128"/>
    </font>
    <font>
      <b/>
      <sz val="11"/>
      <color theme="3"/>
      <name val="ＭＳ Ｐゴシック"/>
      <family val="2"/>
      <charset val="128"/>
      <scheme val="minor"/>
    </font>
    <font>
      <sz val="11"/>
      <color theme="1"/>
      <name val="Times New Roman"/>
      <family val="1"/>
    </font>
    <font>
      <b/>
      <sz val="14"/>
      <color theme="1"/>
      <name val="Times New Roman"/>
      <family val="1"/>
    </font>
    <font>
      <sz val="11"/>
      <color theme="1"/>
      <name val="ＭＳ Ｐゴシック"/>
      <family val="2"/>
      <charset val="128"/>
      <scheme val="minor"/>
    </font>
    <font>
      <u/>
      <sz val="11"/>
      <color theme="1"/>
      <name val="ＭＳ Ｐ明朝"/>
      <family val="1"/>
      <charset val="128"/>
    </font>
    <font>
      <b/>
      <sz val="14"/>
      <color theme="1"/>
      <name val="ＭＳ Ｐゴシック"/>
      <family val="2"/>
      <charset val="128"/>
      <scheme val="minor"/>
    </font>
    <font>
      <sz val="11"/>
      <color rgb="FF0070C0"/>
      <name val="ＭＳ Ｐ明朝"/>
      <family val="1"/>
      <charset val="128"/>
    </font>
    <font>
      <sz val="11"/>
      <color rgb="FF002060"/>
      <name val="ＭＳ Ｐ明朝"/>
      <family val="1"/>
      <charset val="128"/>
    </font>
    <font>
      <sz val="10"/>
      <color rgb="FF0070C0"/>
      <name val="ＭＳ Ｐ明朝"/>
      <family val="1"/>
      <charset val="128"/>
    </font>
    <font>
      <sz val="11"/>
      <color rgb="FF0070C0"/>
      <name val="ＭＳ Ｐゴシック"/>
      <family val="2"/>
      <charset val="128"/>
      <scheme val="minor"/>
    </font>
    <font>
      <sz val="9"/>
      <color indexed="81"/>
      <name val="ＭＳ Ｐゴシック"/>
      <family val="3"/>
      <charset val="128"/>
    </font>
    <font>
      <sz val="11"/>
      <color rgb="FF002060"/>
      <name val="ＭＳ Ｐゴシック"/>
      <family val="2"/>
      <charset val="128"/>
      <scheme val="minor"/>
    </font>
    <font>
      <sz val="11"/>
      <color rgb="FF002060"/>
      <name val="Times New Roman"/>
      <family val="1"/>
    </font>
    <font>
      <sz val="11"/>
      <name val="Times New Roman"/>
      <family val="1"/>
    </font>
    <font>
      <sz val="12"/>
      <color rgb="FF0070C0"/>
      <name val="ＭＳ Ｐ明朝"/>
      <family val="1"/>
      <charset val="128"/>
    </font>
    <font>
      <sz val="11"/>
      <name val="ＭＳ Ｐゴシック"/>
      <family val="2"/>
      <charset val="128"/>
      <scheme val="minor"/>
    </font>
    <font>
      <b/>
      <sz val="9"/>
      <color indexed="81"/>
      <name val="ＭＳ Ｐゴシック"/>
      <family val="3"/>
      <charset val="128"/>
    </font>
    <font>
      <sz val="10"/>
      <color theme="1"/>
      <name val="ＭＳ Ｐゴシック"/>
      <family val="2"/>
      <charset val="128"/>
      <scheme val="minor"/>
    </font>
    <font>
      <sz val="10"/>
      <color theme="1"/>
      <name val="ＭＳ Ｐゴシック"/>
      <family val="3"/>
      <charset val="128"/>
      <scheme val="minor"/>
    </font>
    <font>
      <b/>
      <sz val="10"/>
      <color theme="1"/>
      <name val="ＭＳ Ｐゴシック"/>
      <family val="3"/>
      <charset val="128"/>
      <scheme val="minor"/>
    </font>
    <font>
      <sz val="10"/>
      <color rgb="FF000000"/>
      <name val="ＭＳ Ｐゴシック"/>
      <family val="2"/>
      <charset val="128"/>
    </font>
    <font>
      <sz val="9"/>
      <color indexed="81"/>
      <name val="MS P ゴシック"/>
      <family val="3"/>
      <charset val="128"/>
    </font>
    <font>
      <sz val="11"/>
      <color rgb="FFFF0000"/>
      <name val="ＭＳ Ｐゴシック"/>
      <family val="2"/>
      <charset val="128"/>
      <scheme val="minor"/>
    </font>
    <font>
      <sz val="9"/>
      <color rgb="FF000000"/>
      <name val="Meiryo UI"/>
      <family val="3"/>
      <charset val="128"/>
    </font>
    <font>
      <sz val="11"/>
      <color indexed="81"/>
      <name val="MS P ゴシック"/>
      <family val="3"/>
      <charset val="128"/>
    </font>
    <font>
      <sz val="14"/>
      <name val="ＭＳ Ｐゴシック"/>
      <family val="3"/>
      <charset val="128"/>
    </font>
    <font>
      <sz val="6"/>
      <name val="ＭＳ Ｐゴシック"/>
      <family val="3"/>
      <charset val="128"/>
    </font>
    <font>
      <sz val="9"/>
      <name val="ＭＳ Ｐゴシック"/>
      <family val="3"/>
      <charset val="128"/>
    </font>
    <font>
      <u/>
      <sz val="11"/>
      <name val="ＭＳ Ｐゴシック"/>
      <family val="3"/>
      <charset val="128"/>
    </font>
    <font>
      <sz val="12"/>
      <name val="ＭＳ Ｐゴシック"/>
      <family val="3"/>
      <charset val="128"/>
    </font>
    <font>
      <sz val="11"/>
      <color indexed="10"/>
      <name val="ＭＳ Ｐゴシック"/>
      <family val="3"/>
      <charset val="128"/>
    </font>
    <font>
      <sz val="8"/>
      <name val="ＭＳ Ｐゴシック"/>
      <family val="3"/>
      <charset val="128"/>
    </font>
    <font>
      <sz val="11"/>
      <color indexed="9"/>
      <name val="ＭＳ Ｐゴシック"/>
      <family val="3"/>
      <charset val="128"/>
    </font>
    <font>
      <sz val="12"/>
      <name val="ＭＳ Ｐ明朝"/>
      <family val="1"/>
      <charset val="128"/>
    </font>
    <font>
      <sz val="10"/>
      <name val="ＭＳ Ｐゴシック"/>
      <family val="3"/>
      <charset val="128"/>
    </font>
    <font>
      <b/>
      <sz val="11"/>
      <name val="ＭＳ Ｐゴシック"/>
      <family val="3"/>
      <charset val="128"/>
    </font>
    <font>
      <b/>
      <sz val="12"/>
      <name val="ＭＳ Ｐ明朝"/>
      <family val="1"/>
      <charset val="128"/>
    </font>
    <font>
      <sz val="11"/>
      <color theme="1"/>
      <name val="ＭＳ Ｐゴシック"/>
      <family val="3"/>
      <charset val="128"/>
      <scheme val="minor"/>
    </font>
    <font>
      <sz val="11"/>
      <color rgb="FFFF0000"/>
      <name val="ＭＳ Ｐゴシック"/>
      <family val="3"/>
      <charset val="128"/>
      <scheme val="minor"/>
    </font>
    <font>
      <sz val="11"/>
      <color rgb="FF000000"/>
      <name val="ＭＳ Ｐゴシック"/>
      <family val="3"/>
      <charset val="128"/>
    </font>
    <font>
      <sz val="16"/>
      <color theme="1"/>
      <name val="ＭＳ Ｐゴシック"/>
      <family val="2"/>
      <charset val="128"/>
      <scheme val="minor"/>
    </font>
    <font>
      <sz val="16"/>
      <color theme="1"/>
      <name val="ＭＳ Ｐゴシック"/>
      <family val="3"/>
      <charset val="128"/>
      <scheme val="minor"/>
    </font>
    <font>
      <sz val="10"/>
      <color rgb="FFFF0000"/>
      <name val="ＭＳ Ｐ明朝"/>
      <family val="1"/>
      <charset val="128"/>
    </font>
    <font>
      <b/>
      <sz val="9"/>
      <color rgb="FFFF0000"/>
      <name val="ＭＳ Ｐ明朝"/>
      <family val="1"/>
      <charset val="128"/>
    </font>
    <font>
      <sz val="14"/>
      <color indexed="81"/>
      <name val="MS P ゴシック"/>
      <family val="3"/>
      <charset val="128"/>
    </font>
    <font>
      <sz val="11"/>
      <name val="ＭＳ Ｐゴシック"/>
      <family val="3"/>
      <charset val="128"/>
      <scheme val="minor"/>
    </font>
    <font>
      <sz val="10"/>
      <name val="ＭＳ Ｐゴシック"/>
      <family val="3"/>
      <charset val="128"/>
      <scheme val="minor"/>
    </font>
    <font>
      <sz val="12"/>
      <color indexed="81"/>
      <name val="MS P ゴシック"/>
      <family val="3"/>
      <charset val="128"/>
    </font>
    <font>
      <sz val="10"/>
      <name val="ＭＳ Ｐゴシック"/>
      <family val="2"/>
      <charset val="128"/>
      <scheme val="minor"/>
    </font>
    <font>
      <sz val="12"/>
      <name val="Osaka"/>
      <family val="3"/>
      <charset val="128"/>
    </font>
    <font>
      <b/>
      <sz val="11"/>
      <name val="ＭＳ Ｐ明朝"/>
      <family val="1"/>
      <charset val="128"/>
    </font>
    <font>
      <b/>
      <vertAlign val="superscript"/>
      <sz val="11"/>
      <name val="ＭＳ Ｐ明朝"/>
      <family val="1"/>
      <charset val="128"/>
    </font>
    <font>
      <b/>
      <sz val="9"/>
      <color indexed="81"/>
      <name val="MS P ゴシック"/>
      <family val="3"/>
      <charset val="128"/>
    </font>
    <font>
      <sz val="10"/>
      <color rgb="FFFF0000"/>
      <name val="ＭＳ Ｐゴシック"/>
      <family val="3"/>
      <charset val="128"/>
      <scheme val="minor"/>
    </font>
    <font>
      <sz val="10"/>
      <color rgb="FFFF0000"/>
      <name val="ＭＳ Ｐゴシック"/>
      <family val="2"/>
      <charset val="128"/>
      <scheme val="minor"/>
    </font>
    <font>
      <sz val="10"/>
      <color indexed="81"/>
      <name val="MS P ゴシック"/>
      <family val="3"/>
      <charset val="128"/>
    </font>
    <font>
      <b/>
      <sz val="14"/>
      <name val="ＭＳ Ｐ明朝"/>
      <family val="1"/>
      <charset val="128"/>
    </font>
    <font>
      <sz val="11"/>
      <name val="Arial"/>
      <family val="2"/>
    </font>
  </fonts>
  <fills count="18">
    <fill>
      <patternFill patternType="none"/>
    </fill>
    <fill>
      <patternFill patternType="gray125"/>
    </fill>
    <fill>
      <patternFill patternType="solid">
        <fgColor theme="4" tint="0.59999389629810485"/>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rgb="FFFFFFCC"/>
        <bgColor indexed="64"/>
      </patternFill>
    </fill>
    <fill>
      <patternFill patternType="solid">
        <fgColor rgb="FFCCFFFF"/>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0"/>
        <bgColor indexed="64"/>
      </patternFill>
    </fill>
    <fill>
      <patternFill patternType="solid">
        <fgColor theme="4" tint="0.39997558519241921"/>
        <bgColor indexed="64"/>
      </patternFill>
    </fill>
    <fill>
      <patternFill patternType="solid">
        <fgColor theme="7" tint="0.79998168889431442"/>
        <bgColor indexed="64"/>
      </patternFill>
    </fill>
    <fill>
      <patternFill patternType="solid">
        <fgColor rgb="FF00B050"/>
        <bgColor indexed="64"/>
      </patternFill>
    </fill>
    <fill>
      <patternFill patternType="solid">
        <fgColor indexed="42"/>
        <bgColor indexed="64"/>
      </patternFill>
    </fill>
    <fill>
      <patternFill patternType="solid">
        <fgColor theme="0" tint="-0.249977111117893"/>
        <bgColor indexed="64"/>
      </patternFill>
    </fill>
    <fill>
      <patternFill patternType="solid">
        <fgColor rgb="FFFFFF00"/>
        <bgColor indexed="64"/>
      </patternFill>
    </fill>
    <fill>
      <patternFill patternType="solid">
        <fgColor theme="7" tint="0.59999389629810485"/>
        <bgColor indexed="64"/>
      </patternFill>
    </fill>
  </fills>
  <borders count="180">
    <border>
      <left/>
      <right/>
      <top/>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medium">
        <color indexed="64"/>
      </left>
      <right style="dotted">
        <color indexed="64"/>
      </right>
      <top/>
      <bottom style="dotted">
        <color indexed="64"/>
      </bottom>
      <diagonal/>
    </border>
    <border>
      <left style="medium">
        <color indexed="64"/>
      </left>
      <right style="dotted">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top style="medium">
        <color indexed="64"/>
      </top>
      <bottom style="thin">
        <color indexed="64"/>
      </bottom>
      <diagonal/>
    </border>
    <border>
      <left/>
      <right/>
      <top style="dotted">
        <color indexed="64"/>
      </top>
      <bottom style="medium">
        <color indexed="64"/>
      </bottom>
      <diagonal/>
    </border>
    <border>
      <left/>
      <right/>
      <top style="dotted">
        <color indexed="64"/>
      </top>
      <bottom style="dotted">
        <color indexed="64"/>
      </bottom>
      <diagonal/>
    </border>
    <border>
      <left style="medium">
        <color indexed="64"/>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diagonal/>
    </border>
    <border>
      <left/>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diagonal/>
    </border>
    <border>
      <left/>
      <right/>
      <top style="hair">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thin">
        <color indexed="64"/>
      </right>
      <top style="hair">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style="thin">
        <color indexed="64"/>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medium">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dotted">
        <color indexed="64"/>
      </top>
      <bottom style="hair">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left style="thin">
        <color indexed="64"/>
      </left>
      <right style="thin">
        <color indexed="64"/>
      </right>
      <top style="dotted">
        <color indexed="64"/>
      </top>
      <bottom style="hair">
        <color indexed="64"/>
      </bottom>
      <diagonal/>
    </border>
    <border>
      <left style="thin">
        <color indexed="64"/>
      </left>
      <right style="medium">
        <color indexed="64"/>
      </right>
      <top style="dotted">
        <color indexed="64"/>
      </top>
      <bottom style="hair">
        <color indexed="64"/>
      </bottom>
      <diagonal/>
    </border>
    <border>
      <left/>
      <right style="medium">
        <color indexed="64"/>
      </right>
      <top style="thin">
        <color indexed="64"/>
      </top>
      <bottom style="dotted">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dotted">
        <color indexed="64"/>
      </left>
      <right/>
      <top style="thin">
        <color indexed="64"/>
      </top>
      <bottom style="dotted">
        <color indexed="64"/>
      </bottom>
      <diagonal/>
    </border>
    <border>
      <left style="dotted">
        <color indexed="64"/>
      </left>
      <right/>
      <top style="dotted">
        <color indexed="64"/>
      </top>
      <bottom style="medium">
        <color indexed="64"/>
      </bottom>
      <diagonal/>
    </border>
    <border>
      <left style="dotted">
        <color indexed="64"/>
      </left>
      <right/>
      <top style="dotted">
        <color indexed="64"/>
      </top>
      <bottom style="dotted">
        <color indexed="64"/>
      </bottom>
      <diagonal/>
    </border>
    <border>
      <left style="medium">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dotted">
        <color indexed="64"/>
      </top>
      <bottom/>
      <diagonal/>
    </border>
    <border>
      <left style="thin">
        <color indexed="64"/>
      </left>
      <right style="thin">
        <color indexed="64"/>
      </right>
      <top style="dotted">
        <color indexed="64"/>
      </top>
      <bottom/>
      <diagonal/>
    </border>
    <border>
      <left/>
      <right style="thin">
        <color indexed="64"/>
      </right>
      <top style="dotted">
        <color indexed="64"/>
      </top>
      <bottom/>
      <diagonal/>
    </border>
    <border>
      <left/>
      <right/>
      <top style="dotted">
        <color indexed="64"/>
      </top>
      <bottom/>
      <diagonal/>
    </border>
    <border>
      <left style="medium">
        <color indexed="64"/>
      </left>
      <right style="dotted">
        <color indexed="64"/>
      </right>
      <top style="dotted">
        <color indexed="64"/>
      </top>
      <bottom/>
      <diagonal/>
    </border>
    <border>
      <left/>
      <right style="medium">
        <color indexed="64"/>
      </right>
      <top style="dotted">
        <color indexed="64"/>
      </top>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top style="thin">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style="hair">
        <color indexed="64"/>
      </top>
      <bottom style="double">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dotted">
        <color indexed="64"/>
      </left>
      <right/>
      <top style="dotted">
        <color indexed="64"/>
      </top>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medium">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thin">
        <color indexed="64"/>
      </bottom>
      <diagonal/>
    </border>
    <border>
      <left style="hair">
        <color indexed="64"/>
      </left>
      <right/>
      <top style="thin">
        <color indexed="64"/>
      </top>
      <bottom style="hair">
        <color indexed="64"/>
      </bottom>
      <diagonal/>
    </border>
    <border>
      <left style="hair">
        <color indexed="64"/>
      </left>
      <right/>
      <top/>
      <bottom style="thin">
        <color indexed="64"/>
      </bottom>
      <diagonal/>
    </border>
    <border>
      <left style="hair">
        <color indexed="64"/>
      </left>
      <right/>
      <top/>
      <bottom/>
      <diagonal/>
    </border>
    <border>
      <left style="hair">
        <color auto="1"/>
      </left>
      <right style="hair">
        <color auto="1"/>
      </right>
      <top/>
      <bottom style="hair">
        <color auto="1"/>
      </bottom>
      <diagonal/>
    </border>
    <border>
      <left style="hair">
        <color indexed="64"/>
      </left>
      <right style="hair">
        <color indexed="64"/>
      </right>
      <top style="medium">
        <color indexed="64"/>
      </top>
      <bottom/>
      <diagonal/>
    </border>
    <border>
      <left style="hair">
        <color indexed="64"/>
      </left>
      <right style="hair">
        <color indexed="64"/>
      </right>
      <top/>
      <bottom style="medium">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dotted">
        <color indexed="64"/>
      </bottom>
      <diagonal/>
    </border>
    <border>
      <left style="medium">
        <color indexed="64"/>
      </left>
      <right style="dotted">
        <color indexed="64"/>
      </right>
      <top style="medium">
        <color indexed="64"/>
      </top>
      <bottom style="dotted">
        <color indexed="64"/>
      </bottom>
      <diagonal/>
    </border>
    <border>
      <left style="dotted">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dotted">
        <color indexed="64"/>
      </left>
      <right/>
      <top/>
      <bottom style="dotted">
        <color indexed="64"/>
      </bottom>
      <diagonal/>
    </border>
    <border>
      <left/>
      <right/>
      <top/>
      <bottom style="dotted">
        <color indexed="64"/>
      </bottom>
      <diagonal/>
    </border>
    <border>
      <left style="thin">
        <color indexed="64"/>
      </left>
      <right style="medium">
        <color indexed="64"/>
      </right>
      <top/>
      <bottom style="dotted">
        <color indexed="64"/>
      </bottom>
      <diagonal/>
    </border>
    <border>
      <left style="medium">
        <color indexed="64"/>
      </left>
      <right style="dotted">
        <color indexed="64"/>
      </right>
      <top/>
      <bottom style="medium">
        <color indexed="64"/>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4">
    <xf numFmtId="0" fontId="0" fillId="0" borderId="0">
      <alignment vertical="center"/>
    </xf>
    <xf numFmtId="0" fontId="11" fillId="0" borderId="0">
      <alignment vertical="center"/>
    </xf>
    <xf numFmtId="38" fontId="16" fillId="0" borderId="0" applyFont="0" applyFill="0" applyBorder="0" applyAlignment="0" applyProtection="0"/>
    <xf numFmtId="0" fontId="11" fillId="0" borderId="0">
      <alignment vertical="center"/>
    </xf>
    <xf numFmtId="38" fontId="11" fillId="0" borderId="0" applyFont="0" applyFill="0" applyBorder="0" applyAlignment="0" applyProtection="0">
      <alignment vertical="center"/>
    </xf>
    <xf numFmtId="38" fontId="21" fillId="0" borderId="0" applyFont="0" applyFill="0" applyBorder="0" applyAlignment="0" applyProtection="0">
      <alignment vertical="center"/>
    </xf>
    <xf numFmtId="9" fontId="21" fillId="0" borderId="0" applyFont="0" applyFill="0" applyBorder="0" applyAlignment="0" applyProtection="0">
      <alignment vertical="center"/>
    </xf>
    <xf numFmtId="0" fontId="11" fillId="0" borderId="0">
      <alignment vertical="center"/>
    </xf>
    <xf numFmtId="38" fontId="67" fillId="0" borderId="0" applyFont="0" applyFill="0" applyBorder="0" applyAlignment="0" applyProtection="0"/>
    <xf numFmtId="0" fontId="67" fillId="0" borderId="0"/>
    <xf numFmtId="38" fontId="67" fillId="0" borderId="0" applyFont="0" applyFill="0" applyBorder="0" applyAlignment="0" applyProtection="0">
      <alignment vertical="center"/>
    </xf>
    <xf numFmtId="38" fontId="16" fillId="0" borderId="0" applyFont="0" applyFill="0" applyBorder="0" applyAlignment="0" applyProtection="0"/>
    <xf numFmtId="0" fontId="11" fillId="0" borderId="0"/>
    <xf numFmtId="0" fontId="21" fillId="0" borderId="0">
      <alignment vertical="center"/>
    </xf>
  </cellStyleXfs>
  <cellXfs count="1293">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3" fillId="0" borderId="0" xfId="0" applyFont="1">
      <alignment vertical="center"/>
    </xf>
    <xf numFmtId="0" fontId="3" fillId="0" borderId="0" xfId="0" applyFont="1" applyAlignment="1">
      <alignment horizontal="right" vertical="center"/>
    </xf>
    <xf numFmtId="0" fontId="4" fillId="0" borderId="0" xfId="0" applyFont="1">
      <alignment vertical="center"/>
    </xf>
    <xf numFmtId="0" fontId="4" fillId="0" borderId="0" xfId="0" applyFont="1" applyAlignment="1">
      <alignment horizontal="right" vertical="center"/>
    </xf>
    <xf numFmtId="0" fontId="3" fillId="3" borderId="4" xfId="0" applyFont="1" applyFill="1" applyBorder="1">
      <alignment vertical="center"/>
    </xf>
    <xf numFmtId="0" fontId="3" fillId="3" borderId="8" xfId="0" applyFont="1" applyFill="1" applyBorder="1" applyAlignment="1">
      <alignment horizontal="right" vertical="center"/>
    </xf>
    <xf numFmtId="0" fontId="3" fillId="3" borderId="5" xfId="0" applyFont="1" applyFill="1" applyBorder="1">
      <alignment vertical="center"/>
    </xf>
    <xf numFmtId="0" fontId="3" fillId="2" borderId="4" xfId="0" applyFont="1" applyFill="1" applyBorder="1">
      <alignment vertical="center"/>
    </xf>
    <xf numFmtId="0" fontId="3" fillId="2" borderId="8" xfId="0" applyFont="1" applyFill="1" applyBorder="1" applyAlignment="1">
      <alignment horizontal="right" vertical="center"/>
    </xf>
    <xf numFmtId="0" fontId="3" fillId="2" borderId="5" xfId="0" applyFont="1" applyFill="1" applyBorder="1">
      <alignment vertical="center"/>
    </xf>
    <xf numFmtId="0" fontId="3" fillId="4" borderId="4" xfId="0" applyFont="1" applyFill="1" applyBorder="1">
      <alignment vertical="center"/>
    </xf>
    <xf numFmtId="0" fontId="3" fillId="4" borderId="8" xfId="0" applyFont="1" applyFill="1" applyBorder="1" applyAlignment="1">
      <alignment horizontal="right" vertical="center"/>
    </xf>
    <xf numFmtId="0" fontId="3" fillId="4" borderId="5" xfId="0" applyFont="1" applyFill="1" applyBorder="1">
      <alignment vertical="center"/>
    </xf>
    <xf numFmtId="0" fontId="3" fillId="0" borderId="20" xfId="0" applyFont="1" applyBorder="1" applyAlignment="1">
      <alignment horizontal="center" vertical="center"/>
    </xf>
    <xf numFmtId="0" fontId="3" fillId="5" borderId="13" xfId="0" applyFont="1" applyFill="1" applyBorder="1" applyAlignment="1">
      <alignment horizontal="center" vertical="center"/>
    </xf>
    <xf numFmtId="0" fontId="3" fillId="0" borderId="11" xfId="0" applyFont="1" applyBorder="1">
      <alignment vertical="center"/>
    </xf>
    <xf numFmtId="0" fontId="3" fillId="0" borderId="17" xfId="0" applyFont="1" applyBorder="1" applyAlignment="1">
      <alignment horizontal="center" vertical="center"/>
    </xf>
    <xf numFmtId="49" fontId="3" fillId="0" borderId="0" xfId="0" applyNumberFormat="1" applyFont="1" applyAlignment="1">
      <alignment horizontal="center" vertical="center"/>
    </xf>
    <xf numFmtId="0" fontId="3" fillId="0" borderId="0" xfId="0" applyFont="1" applyAlignment="1">
      <alignment horizontal="center" vertical="center"/>
    </xf>
    <xf numFmtId="0" fontId="3" fillId="0" borderId="22" xfId="0" applyFont="1" applyBorder="1">
      <alignment vertical="center"/>
    </xf>
    <xf numFmtId="0" fontId="3" fillId="0" borderId="18" xfId="0" applyFont="1" applyBorder="1">
      <alignment vertical="center"/>
    </xf>
    <xf numFmtId="0" fontId="3" fillId="0" borderId="31" xfId="0" applyFont="1" applyBorder="1" applyAlignment="1">
      <alignment horizontal="right" vertical="center"/>
    </xf>
    <xf numFmtId="0" fontId="3" fillId="0" borderId="0" xfId="0" applyFont="1" applyAlignment="1">
      <alignment vertical="top"/>
    </xf>
    <xf numFmtId="49" fontId="5" fillId="0" borderId="15" xfId="0" applyNumberFormat="1" applyFont="1" applyBorder="1" applyAlignment="1">
      <alignment horizontal="center" vertical="center"/>
    </xf>
    <xf numFmtId="49" fontId="5" fillId="0" borderId="21" xfId="0" applyNumberFormat="1" applyFont="1" applyBorder="1" applyAlignment="1">
      <alignment horizontal="center" vertical="center"/>
    </xf>
    <xf numFmtId="0" fontId="3" fillId="5" borderId="0" xfId="0" applyFont="1" applyFill="1" applyAlignment="1">
      <alignment horizontal="right"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44" xfId="0" applyFont="1" applyBorder="1" applyAlignment="1">
      <alignment horizontal="center" vertical="center"/>
    </xf>
    <xf numFmtId="0" fontId="3" fillId="0" borderId="55" xfId="0" applyFont="1" applyBorder="1" applyAlignment="1">
      <alignment horizontal="right" vertical="center"/>
    </xf>
    <xf numFmtId="0" fontId="3" fillId="0" borderId="14" xfId="0" applyFont="1" applyBorder="1" applyAlignment="1">
      <alignment horizontal="right" vertical="center"/>
    </xf>
    <xf numFmtId="0" fontId="3" fillId="0" borderId="23" xfId="0" applyFont="1" applyBorder="1" applyAlignment="1">
      <alignment horizontal="right" vertical="center"/>
    </xf>
    <xf numFmtId="0" fontId="3" fillId="0" borderId="24" xfId="0" applyFont="1" applyBorder="1" applyAlignment="1">
      <alignment horizontal="right" vertical="center"/>
    </xf>
    <xf numFmtId="0" fontId="3" fillId="0" borderId="43" xfId="0" applyFont="1" applyBorder="1" applyAlignment="1">
      <alignment horizontal="right" vertical="center"/>
    </xf>
    <xf numFmtId="0" fontId="3" fillId="0" borderId="39" xfId="0" applyFont="1" applyBorder="1" applyAlignment="1">
      <alignment horizontal="right" vertical="center"/>
    </xf>
    <xf numFmtId="0" fontId="3" fillId="0" borderId="30"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Alignment="1">
      <alignment vertical="center" shrinkToFit="1"/>
    </xf>
    <xf numFmtId="0" fontId="3" fillId="0" borderId="20" xfId="0" applyFont="1" applyBorder="1">
      <alignment vertical="center"/>
    </xf>
    <xf numFmtId="0" fontId="3" fillId="0" borderId="26" xfId="0" applyFont="1" applyBorder="1" applyAlignment="1">
      <alignment horizontal="center" vertical="center"/>
    </xf>
    <xf numFmtId="0" fontId="3" fillId="0" borderId="26" xfId="0" applyFont="1" applyBorder="1">
      <alignment vertical="center"/>
    </xf>
    <xf numFmtId="0" fontId="3" fillId="0" borderId="13" xfId="0" applyFont="1" applyBorder="1">
      <alignment vertical="center"/>
    </xf>
    <xf numFmtId="0" fontId="3" fillId="0" borderId="26" xfId="0" applyFont="1" applyBorder="1" applyAlignment="1">
      <alignment horizontal="right" vertical="center"/>
    </xf>
    <xf numFmtId="0" fontId="3" fillId="0" borderId="17" xfId="0" applyFont="1" applyBorder="1">
      <alignment vertical="center"/>
    </xf>
    <xf numFmtId="0" fontId="3" fillId="0" borderId="19" xfId="0" applyFont="1" applyBorder="1">
      <alignment vertical="center"/>
    </xf>
    <xf numFmtId="49" fontId="3" fillId="0" borderId="19" xfId="0" applyNumberFormat="1" applyFont="1" applyBorder="1" applyAlignment="1">
      <alignment vertical="top"/>
    </xf>
    <xf numFmtId="49" fontId="3" fillId="0" borderId="19" xfId="0" applyNumberFormat="1" applyFont="1" applyBorder="1">
      <alignment vertical="center"/>
    </xf>
    <xf numFmtId="49" fontId="3" fillId="0" borderId="17" xfId="0" applyNumberFormat="1" applyFont="1" applyBorder="1">
      <alignment vertical="center"/>
    </xf>
    <xf numFmtId="49" fontId="3" fillId="0" borderId="17" xfId="0" applyNumberFormat="1" applyFont="1" applyBorder="1" applyAlignment="1">
      <alignment vertical="top"/>
    </xf>
    <xf numFmtId="0" fontId="3" fillId="0" borderId="29" xfId="0" applyFont="1" applyBorder="1">
      <alignment vertical="center"/>
    </xf>
    <xf numFmtId="49" fontId="3" fillId="0" borderId="27" xfId="0" applyNumberFormat="1" applyFont="1" applyBorder="1">
      <alignment vertical="center"/>
    </xf>
    <xf numFmtId="0" fontId="3" fillId="0" borderId="28" xfId="0" applyFont="1" applyBorder="1">
      <alignment vertical="center"/>
    </xf>
    <xf numFmtId="0" fontId="3" fillId="0" borderId="15" xfId="0" applyFont="1" applyBorder="1">
      <alignment vertical="center"/>
    </xf>
    <xf numFmtId="0" fontId="3" fillId="0" borderId="44" xfId="0" applyFont="1" applyBorder="1">
      <alignment vertical="center"/>
    </xf>
    <xf numFmtId="0" fontId="3" fillId="0" borderId="13"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58" xfId="0" applyFont="1" applyBorder="1">
      <alignment vertical="center"/>
    </xf>
    <xf numFmtId="0" fontId="3" fillId="0" borderId="25" xfId="0" applyFont="1" applyBorder="1">
      <alignment vertical="center"/>
    </xf>
    <xf numFmtId="0" fontId="3" fillId="0" borderId="16" xfId="0" applyFont="1" applyBorder="1">
      <alignment vertical="center"/>
    </xf>
    <xf numFmtId="0" fontId="3" fillId="0" borderId="28" xfId="0" applyFont="1" applyBorder="1" applyAlignment="1">
      <alignment horizontal="right" vertical="center"/>
    </xf>
    <xf numFmtId="0" fontId="3" fillId="0" borderId="26" xfId="0" applyFont="1" applyBorder="1" applyAlignment="1">
      <alignment vertical="top"/>
    </xf>
    <xf numFmtId="0" fontId="3" fillId="0" borderId="18" xfId="0" applyFont="1" applyBorder="1" applyAlignment="1">
      <alignment vertical="top"/>
    </xf>
    <xf numFmtId="0" fontId="3" fillId="0" borderId="38" xfId="0" applyFont="1" applyBorder="1">
      <alignment vertical="center"/>
    </xf>
    <xf numFmtId="0" fontId="3" fillId="0" borderId="20" xfId="0" applyFont="1" applyBorder="1" applyAlignment="1">
      <alignment vertical="top"/>
    </xf>
    <xf numFmtId="49" fontId="5" fillId="0" borderId="15" xfId="0" applyNumberFormat="1" applyFont="1" applyBorder="1" applyAlignment="1">
      <alignment horizontal="center" vertical="top"/>
    </xf>
    <xf numFmtId="49" fontId="5" fillId="0" borderId="19" xfId="0" applyNumberFormat="1" applyFont="1" applyBorder="1" applyAlignment="1">
      <alignment horizontal="center" vertical="center"/>
    </xf>
    <xf numFmtId="0" fontId="3" fillId="0" borderId="38" xfId="0" applyFont="1" applyBorder="1" applyAlignment="1">
      <alignment horizontal="center" vertical="center"/>
    </xf>
    <xf numFmtId="0" fontId="3" fillId="0" borderId="14" xfId="0" applyFont="1" applyBorder="1" applyAlignment="1">
      <alignment horizontal="center" vertical="center"/>
    </xf>
    <xf numFmtId="186" fontId="3" fillId="0" borderId="13" xfId="0" applyNumberFormat="1" applyFont="1" applyBorder="1" applyAlignment="1">
      <alignment horizontal="right" vertical="center" shrinkToFit="1"/>
    </xf>
    <xf numFmtId="193" fontId="3" fillId="0" borderId="13" xfId="0" applyNumberFormat="1" applyFont="1" applyBorder="1" applyAlignment="1">
      <alignment horizontal="right" vertical="center" shrinkToFit="1"/>
    </xf>
    <xf numFmtId="0" fontId="3" fillId="0" borderId="42" xfId="0" applyFont="1" applyBorder="1" applyAlignment="1">
      <alignment horizontal="center" vertical="center"/>
    </xf>
    <xf numFmtId="0" fontId="3" fillId="0" borderId="60" xfId="0" applyFont="1" applyBorder="1" applyAlignment="1">
      <alignment horizontal="center" vertical="center"/>
    </xf>
    <xf numFmtId="0" fontId="3" fillId="0" borderId="61" xfId="0" applyFont="1" applyBorder="1">
      <alignment vertical="center"/>
    </xf>
    <xf numFmtId="0" fontId="3" fillId="0" borderId="61" xfId="0" applyFont="1" applyBorder="1" applyAlignment="1">
      <alignment horizontal="center" vertical="center"/>
    </xf>
    <xf numFmtId="0" fontId="8" fillId="0" borderId="65" xfId="0" applyFont="1" applyBorder="1" applyAlignment="1">
      <alignment horizontal="center" vertical="center"/>
    </xf>
    <xf numFmtId="0" fontId="8" fillId="0" borderId="66" xfId="0" applyFont="1" applyBorder="1" applyAlignment="1">
      <alignment horizontal="center" vertical="center"/>
    </xf>
    <xf numFmtId="0" fontId="3" fillId="0" borderId="68" xfId="0" applyFont="1" applyBorder="1">
      <alignment vertical="center"/>
    </xf>
    <xf numFmtId="0" fontId="3" fillId="0" borderId="67" xfId="0" applyFont="1" applyBorder="1">
      <alignment vertical="center"/>
    </xf>
    <xf numFmtId="0" fontId="3" fillId="0" borderId="69" xfId="0" applyFont="1" applyBorder="1" applyAlignment="1">
      <alignment horizontal="center" vertical="center"/>
    </xf>
    <xf numFmtId="0" fontId="3" fillId="0" borderId="73" xfId="0" applyFont="1" applyBorder="1">
      <alignment vertical="center"/>
    </xf>
    <xf numFmtId="0" fontId="3" fillId="0" borderId="74" xfId="0" applyFont="1" applyBorder="1">
      <alignment vertical="center"/>
    </xf>
    <xf numFmtId="0" fontId="3" fillId="0" borderId="75" xfId="0" applyFont="1" applyBorder="1" applyAlignment="1">
      <alignment horizontal="center" vertical="center"/>
    </xf>
    <xf numFmtId="0" fontId="3" fillId="0" borderId="56" xfId="0" applyFont="1" applyBorder="1">
      <alignment vertical="center"/>
    </xf>
    <xf numFmtId="0" fontId="3" fillId="0" borderId="77" xfId="0" applyFont="1" applyBorder="1">
      <alignment vertical="center"/>
    </xf>
    <xf numFmtId="0" fontId="3" fillId="0" borderId="78" xfId="0" applyFont="1" applyBorder="1" applyAlignment="1">
      <alignment horizontal="center" vertical="center"/>
    </xf>
    <xf numFmtId="0" fontId="3" fillId="0" borderId="79" xfId="0" applyFont="1" applyBorder="1">
      <alignment vertical="center"/>
    </xf>
    <xf numFmtId="49" fontId="5" fillId="0" borderId="0" xfId="0" applyNumberFormat="1" applyFont="1" applyAlignment="1">
      <alignment horizontal="center" vertical="center"/>
    </xf>
    <xf numFmtId="0" fontId="3" fillId="0" borderId="58" xfId="0" applyFont="1" applyBorder="1" applyAlignment="1">
      <alignment horizontal="center" vertical="center"/>
    </xf>
    <xf numFmtId="0" fontId="3" fillId="0" borderId="20" xfId="0" applyFont="1" applyBorder="1" applyAlignment="1">
      <alignment horizontal="right" vertical="center"/>
    </xf>
    <xf numFmtId="0" fontId="3" fillId="0" borderId="18" xfId="0" applyFont="1" applyBorder="1" applyAlignment="1">
      <alignment horizontal="right" vertical="center"/>
    </xf>
    <xf numFmtId="0" fontId="3" fillId="0" borderId="41" xfId="0" applyFont="1" applyBorder="1" applyAlignment="1">
      <alignment horizontal="right" vertical="center"/>
    </xf>
    <xf numFmtId="0" fontId="3" fillId="5" borderId="0" xfId="0" applyFont="1" applyFill="1">
      <alignment vertical="center"/>
    </xf>
    <xf numFmtId="0" fontId="3" fillId="0" borderId="0" xfId="0" applyFont="1" applyAlignment="1">
      <alignment horizontal="right" vertical="top"/>
    </xf>
    <xf numFmtId="0" fontId="3" fillId="0" borderId="55" xfId="0" applyFont="1" applyBorder="1" applyAlignment="1">
      <alignment horizontal="center" vertical="center"/>
    </xf>
    <xf numFmtId="0" fontId="3" fillId="0" borderId="24" xfId="0" applyFont="1" applyBorder="1" applyAlignment="1">
      <alignment horizontal="center" vertical="center"/>
    </xf>
    <xf numFmtId="0" fontId="3" fillId="0" borderId="37" xfId="0" applyFont="1" applyBorder="1" applyAlignment="1">
      <alignment horizontal="center" vertical="center"/>
    </xf>
    <xf numFmtId="0" fontId="3" fillId="0" borderId="0" xfId="0" applyFont="1" applyAlignment="1">
      <alignment horizontal="left" vertical="center"/>
    </xf>
    <xf numFmtId="0" fontId="3" fillId="0" borderId="74" xfId="0" applyFont="1" applyBorder="1" applyAlignment="1">
      <alignment horizontal="center" vertical="center"/>
    </xf>
    <xf numFmtId="0" fontId="3" fillId="0" borderId="77" xfId="0" applyFont="1" applyBorder="1" applyAlignment="1">
      <alignment horizontal="center" vertical="center"/>
    </xf>
    <xf numFmtId="0" fontId="3" fillId="0" borderId="83" xfId="0" applyFont="1" applyBorder="1" applyAlignment="1">
      <alignment horizontal="center" vertical="center"/>
    </xf>
    <xf numFmtId="0" fontId="3" fillId="5" borderId="21" xfId="0" applyFont="1" applyFill="1" applyBorder="1">
      <alignment vertical="center"/>
    </xf>
    <xf numFmtId="0" fontId="3" fillId="5" borderId="13" xfId="0" applyFont="1" applyFill="1" applyBorder="1" applyAlignment="1">
      <alignment horizontal="center" vertical="center" shrinkToFit="1"/>
    </xf>
    <xf numFmtId="198" fontId="3" fillId="5" borderId="13" xfId="0" applyNumberFormat="1" applyFont="1" applyFill="1" applyBorder="1" applyAlignment="1">
      <alignment horizontal="center" vertical="center" shrinkToFit="1"/>
    </xf>
    <xf numFmtId="184" fontId="3" fillId="0" borderId="0" xfId="0" applyNumberFormat="1" applyFont="1" applyAlignment="1">
      <alignment horizontal="left" vertical="center"/>
    </xf>
    <xf numFmtId="184" fontId="3" fillId="0" borderId="0" xfId="0" applyNumberFormat="1" applyFont="1" applyAlignment="1">
      <alignment horizontal="right" vertical="center"/>
    </xf>
    <xf numFmtId="184" fontId="3" fillId="0" borderId="13" xfId="0" applyNumberFormat="1" applyFont="1" applyBorder="1" applyAlignment="1">
      <alignment horizontal="center" vertical="center"/>
    </xf>
    <xf numFmtId="0" fontId="5" fillId="0" borderId="0" xfId="0" applyFont="1">
      <alignment vertical="center"/>
    </xf>
    <xf numFmtId="56" fontId="3" fillId="0" borderId="0" xfId="0" applyNumberFormat="1" applyFont="1">
      <alignment vertical="center"/>
    </xf>
    <xf numFmtId="56" fontId="3" fillId="0" borderId="0" xfId="0" applyNumberFormat="1" applyFont="1" applyAlignment="1">
      <alignment horizontal="right" vertical="center"/>
    </xf>
    <xf numFmtId="0" fontId="3" fillId="0" borderId="26" xfId="0" applyFont="1" applyBorder="1" applyAlignment="1">
      <alignment horizontal="left" vertical="center"/>
    </xf>
    <xf numFmtId="0" fontId="3" fillId="5" borderId="26" xfId="0" applyFont="1" applyFill="1" applyBorder="1" applyAlignment="1">
      <alignment horizontal="center" vertical="center"/>
    </xf>
    <xf numFmtId="0" fontId="19" fillId="0" borderId="0" xfId="0" applyFont="1">
      <alignment vertical="center"/>
    </xf>
    <xf numFmtId="0" fontId="19" fillId="0" borderId="0" xfId="0" applyFont="1" applyAlignment="1">
      <alignment horizontal="center" vertical="center"/>
    </xf>
    <xf numFmtId="0" fontId="19" fillId="0" borderId="0" xfId="0" applyFont="1" applyAlignment="1">
      <alignment horizontal="right" vertical="center"/>
    </xf>
    <xf numFmtId="0" fontId="3" fillId="0" borderId="15" xfId="0" applyFont="1" applyBorder="1" applyAlignment="1">
      <alignment horizontal="center" vertical="center"/>
    </xf>
    <xf numFmtId="20" fontId="3" fillId="0" borderId="0" xfId="0" applyNumberFormat="1" applyFont="1">
      <alignment vertical="center"/>
    </xf>
    <xf numFmtId="0" fontId="5" fillId="0" borderId="13" xfId="0" applyFont="1" applyBorder="1" applyAlignment="1">
      <alignment horizontal="center" vertical="center"/>
    </xf>
    <xf numFmtId="0" fontId="3" fillId="3" borderId="8" xfId="0" applyFont="1" applyFill="1" applyBorder="1">
      <alignment vertical="center"/>
    </xf>
    <xf numFmtId="0" fontId="3" fillId="2" borderId="8" xfId="0" applyFont="1" applyFill="1" applyBorder="1">
      <alignment vertical="center"/>
    </xf>
    <xf numFmtId="0" fontId="3" fillId="4" borderId="8" xfId="0" applyFont="1" applyFill="1" applyBorder="1">
      <alignment vertical="center"/>
    </xf>
    <xf numFmtId="0" fontId="3" fillId="0" borderId="33" xfId="0" applyFont="1" applyBorder="1" applyAlignment="1">
      <alignment horizontal="right" vertical="center"/>
    </xf>
    <xf numFmtId="191" fontId="3" fillId="0" borderId="0" xfId="0" applyNumberFormat="1" applyFont="1" applyAlignment="1">
      <alignment horizontal="left" vertical="center"/>
    </xf>
    <xf numFmtId="0" fontId="3" fillId="10" borderId="0" xfId="0" applyFont="1" applyFill="1" applyAlignment="1">
      <alignment horizontal="left" vertical="center"/>
    </xf>
    <xf numFmtId="0" fontId="3" fillId="10" borderId="0" xfId="0" quotePrefix="1" applyFont="1" applyFill="1" applyAlignment="1">
      <alignment horizontal="left" vertical="center"/>
    </xf>
    <xf numFmtId="0" fontId="3" fillId="0" borderId="42" xfId="0" applyFont="1" applyBorder="1">
      <alignment vertical="center"/>
    </xf>
    <xf numFmtId="49" fontId="3" fillId="0" borderId="40" xfId="0" applyNumberFormat="1" applyFont="1" applyBorder="1">
      <alignment vertical="center"/>
    </xf>
    <xf numFmtId="0" fontId="3" fillId="5" borderId="42" xfId="0" applyFont="1" applyFill="1" applyBorder="1" applyAlignment="1">
      <alignment horizontal="right" vertical="center"/>
    </xf>
    <xf numFmtId="0" fontId="3" fillId="0" borderId="33" xfId="0" applyFont="1" applyBorder="1">
      <alignment vertical="center"/>
    </xf>
    <xf numFmtId="49" fontId="3" fillId="0" borderId="30" xfId="0" applyNumberFormat="1" applyFont="1" applyBorder="1">
      <alignment vertical="center"/>
    </xf>
    <xf numFmtId="0" fontId="3" fillId="0" borderId="91" xfId="0" applyFont="1" applyBorder="1" applyAlignment="1">
      <alignment horizontal="center" vertical="center"/>
    </xf>
    <xf numFmtId="0" fontId="3" fillId="0" borderId="78" xfId="0" applyFont="1" applyBorder="1">
      <alignment vertical="center"/>
    </xf>
    <xf numFmtId="0" fontId="3" fillId="0" borderId="75" xfId="0" applyFont="1" applyBorder="1">
      <alignment vertical="center"/>
    </xf>
    <xf numFmtId="0" fontId="3" fillId="0" borderId="91" xfId="0" applyFont="1" applyBorder="1">
      <alignment vertical="center"/>
    </xf>
    <xf numFmtId="0" fontId="3" fillId="0" borderId="96" xfId="0" applyFont="1" applyBorder="1" applyAlignment="1">
      <alignment horizontal="center" vertical="center"/>
    </xf>
    <xf numFmtId="0" fontId="3" fillId="0" borderId="95" xfId="0" applyFont="1" applyBorder="1">
      <alignment vertical="center"/>
    </xf>
    <xf numFmtId="49" fontId="3" fillId="0" borderId="10" xfId="0" applyNumberFormat="1" applyFont="1" applyBorder="1" applyAlignment="1">
      <alignment horizontal="left" vertical="center"/>
    </xf>
    <xf numFmtId="0" fontId="6" fillId="0" borderId="0" xfId="0" applyFont="1">
      <alignment vertical="center"/>
    </xf>
    <xf numFmtId="0" fontId="3" fillId="0" borderId="0" xfId="0" applyFont="1" applyAlignment="1">
      <alignment vertical="center" wrapText="1"/>
    </xf>
    <xf numFmtId="0" fontId="3" fillId="0" borderId="19" xfId="0" applyFont="1" applyBorder="1" applyAlignment="1">
      <alignment horizontal="center" vertical="center"/>
    </xf>
    <xf numFmtId="0" fontId="5" fillId="0" borderId="25" xfId="0" applyFont="1" applyBorder="1">
      <alignment vertical="center"/>
    </xf>
    <xf numFmtId="0" fontId="5" fillId="0" borderId="25" xfId="0" applyFont="1" applyBorder="1" applyAlignment="1">
      <alignment vertical="top"/>
    </xf>
    <xf numFmtId="0" fontId="5" fillId="0" borderId="38" xfId="0" applyFont="1" applyBorder="1">
      <alignment vertical="center"/>
    </xf>
    <xf numFmtId="0" fontId="24" fillId="5" borderId="26" xfId="0" applyFont="1" applyFill="1" applyBorder="1" applyAlignment="1">
      <alignment horizontal="right" vertical="center"/>
    </xf>
    <xf numFmtId="0" fontId="24" fillId="5" borderId="0" xfId="0" applyFont="1" applyFill="1" applyAlignment="1">
      <alignment horizontal="right" vertical="center"/>
    </xf>
    <xf numFmtId="183" fontId="26" fillId="5" borderId="43" xfId="1" applyNumberFormat="1" applyFont="1" applyFill="1" applyBorder="1" applyAlignment="1">
      <alignment horizontal="center" shrinkToFit="1"/>
    </xf>
    <xf numFmtId="0" fontId="26" fillId="5" borderId="14" xfId="1" applyFont="1" applyFill="1" applyBorder="1" applyAlignment="1">
      <alignment horizontal="center" shrinkToFit="1"/>
    </xf>
    <xf numFmtId="186" fontId="24" fillId="5" borderId="13" xfId="0" applyNumberFormat="1" applyFont="1" applyFill="1" applyBorder="1" applyAlignment="1">
      <alignment horizontal="right" vertical="center" shrinkToFit="1"/>
    </xf>
    <xf numFmtId="176" fontId="25" fillId="0" borderId="0" xfId="0" applyNumberFormat="1" applyFont="1" applyAlignment="1">
      <alignment horizontal="right" vertical="center" shrinkToFit="1"/>
    </xf>
    <xf numFmtId="0" fontId="24" fillId="0" borderId="0" xfId="0" applyFont="1">
      <alignment vertical="center"/>
    </xf>
    <xf numFmtId="0" fontId="24" fillId="0" borderId="20" xfId="0" applyFont="1" applyBorder="1">
      <alignment vertical="center"/>
    </xf>
    <xf numFmtId="0" fontId="24" fillId="0" borderId="0" xfId="0" applyFont="1" applyAlignment="1">
      <alignment vertical="top"/>
    </xf>
    <xf numFmtId="0" fontId="24" fillId="10" borderId="0" xfId="0" applyFont="1" applyFill="1">
      <alignment vertical="center"/>
    </xf>
    <xf numFmtId="0" fontId="24" fillId="10" borderId="0" xfId="0" applyFont="1" applyFill="1" applyAlignment="1">
      <alignment vertical="top"/>
    </xf>
    <xf numFmtId="0" fontId="27" fillId="10" borderId="0" xfId="0" applyFont="1" applyFill="1">
      <alignment vertical="center"/>
    </xf>
    <xf numFmtId="0" fontId="27" fillId="10" borderId="0" xfId="0" applyFont="1" applyFill="1" applyAlignment="1">
      <alignment vertical="top"/>
    </xf>
    <xf numFmtId="0" fontId="24" fillId="0" borderId="20" xfId="0" applyFont="1" applyBorder="1" applyAlignment="1">
      <alignment vertical="top"/>
    </xf>
    <xf numFmtId="0" fontId="27" fillId="10" borderId="20" xfId="0" applyFont="1" applyFill="1" applyBorder="1">
      <alignment vertical="center"/>
    </xf>
    <xf numFmtId="0" fontId="27" fillId="10" borderId="0" xfId="0" applyFont="1" applyFill="1" applyAlignment="1">
      <alignment horizontal="left" vertical="center"/>
    </xf>
    <xf numFmtId="190" fontId="24" fillId="10" borderId="0" xfId="0" applyNumberFormat="1" applyFont="1" applyFill="1" applyAlignment="1">
      <alignment horizontal="left" vertical="center"/>
    </xf>
    <xf numFmtId="0" fontId="24" fillId="10" borderId="20" xfId="0" applyFont="1" applyFill="1" applyBorder="1">
      <alignment vertical="center"/>
    </xf>
    <xf numFmtId="204" fontId="27" fillId="10" borderId="0" xfId="0" applyNumberFormat="1" applyFont="1" applyFill="1" applyAlignment="1">
      <alignment horizontal="center" vertical="center"/>
    </xf>
    <xf numFmtId="191" fontId="24" fillId="10" borderId="0" xfId="0" applyNumberFormat="1" applyFont="1" applyFill="1" applyAlignment="1">
      <alignment horizontal="left" vertical="center"/>
    </xf>
    <xf numFmtId="205" fontId="24" fillId="10" borderId="0" xfId="5" applyNumberFormat="1" applyFont="1" applyFill="1" applyAlignment="1">
      <alignment horizontal="center" vertical="center"/>
    </xf>
    <xf numFmtId="205" fontId="27" fillId="10" borderId="0" xfId="5" applyNumberFormat="1" applyFont="1" applyFill="1" applyAlignment="1">
      <alignment horizontal="center" vertical="center"/>
    </xf>
    <xf numFmtId="192" fontId="24" fillId="10" borderId="0" xfId="0" applyNumberFormat="1" applyFont="1" applyFill="1" applyAlignment="1">
      <alignment horizontal="left" vertical="center"/>
    </xf>
    <xf numFmtId="9" fontId="24" fillId="10" borderId="0" xfId="0" applyNumberFormat="1" applyFont="1" applyFill="1" applyAlignment="1">
      <alignment horizontal="center" vertical="center"/>
    </xf>
    <xf numFmtId="0" fontId="27" fillId="10" borderId="20" xfId="0" applyFont="1" applyFill="1" applyBorder="1" applyAlignment="1">
      <alignment horizontal="center" vertical="center"/>
    </xf>
    <xf numFmtId="186" fontId="24" fillId="5" borderId="17" xfId="0" applyNumberFormat="1" applyFont="1" applyFill="1" applyBorder="1">
      <alignment vertical="center"/>
    </xf>
    <xf numFmtId="195" fontId="24" fillId="5" borderId="38" xfId="0" applyNumberFormat="1" applyFont="1" applyFill="1" applyBorder="1">
      <alignment vertical="center"/>
    </xf>
    <xf numFmtId="0" fontId="24" fillId="6" borderId="21" xfId="0" applyFont="1" applyFill="1" applyBorder="1" applyAlignment="1">
      <alignment horizontal="center" vertical="center"/>
    </xf>
    <xf numFmtId="0" fontId="24" fillId="0" borderId="22" xfId="0" applyFont="1" applyBorder="1" applyAlignment="1">
      <alignment horizontal="center" vertical="center"/>
    </xf>
    <xf numFmtId="196" fontId="25" fillId="5" borderId="13" xfId="0" applyNumberFormat="1" applyFont="1" applyFill="1" applyBorder="1" applyAlignment="1">
      <alignment vertical="center" shrinkToFit="1"/>
    </xf>
    <xf numFmtId="0" fontId="13" fillId="0" borderId="103" xfId="0" applyFont="1" applyBorder="1" applyAlignment="1">
      <alignment horizontal="center" vertical="center"/>
    </xf>
    <xf numFmtId="0" fontId="24" fillId="5" borderId="17" xfId="0" applyFont="1" applyFill="1" applyBorder="1">
      <alignment vertical="center"/>
    </xf>
    <xf numFmtId="198" fontId="24" fillId="5" borderId="14" xfId="0" applyNumberFormat="1" applyFont="1" applyFill="1" applyBorder="1" applyAlignment="1">
      <alignment horizontal="center" vertical="center" shrinkToFit="1"/>
    </xf>
    <xf numFmtId="0" fontId="24" fillId="5" borderId="21" xfId="0" applyFont="1" applyFill="1" applyBorder="1">
      <alignment vertical="center"/>
    </xf>
    <xf numFmtId="0" fontId="24" fillId="5" borderId="13" xfId="0" applyFont="1" applyFill="1" applyBorder="1" applyAlignment="1">
      <alignment horizontal="center" vertical="center"/>
    </xf>
    <xf numFmtId="198" fontId="24" fillId="5" borderId="13" xfId="0" applyNumberFormat="1" applyFont="1" applyFill="1" applyBorder="1" applyAlignment="1">
      <alignment horizontal="center" vertical="center" shrinkToFit="1"/>
    </xf>
    <xf numFmtId="177" fontId="24" fillId="5" borderId="0" xfId="0" applyNumberFormat="1" applyFont="1" applyFill="1" applyAlignment="1">
      <alignment horizontal="right" vertical="center"/>
    </xf>
    <xf numFmtId="0" fontId="25" fillId="0" borderId="45" xfId="0" applyFont="1" applyBorder="1" applyAlignment="1">
      <alignment horizontal="right" vertical="center"/>
    </xf>
    <xf numFmtId="0" fontId="25" fillId="10" borderId="0" xfId="0" applyFont="1" applyFill="1" applyAlignment="1">
      <alignment horizontal="left" vertical="center"/>
    </xf>
    <xf numFmtId="0" fontId="29" fillId="10" borderId="0" xfId="0" applyFont="1" applyFill="1" applyAlignment="1">
      <alignment horizontal="left" vertical="center"/>
    </xf>
    <xf numFmtId="0" fontId="29" fillId="10" borderId="20" xfId="0" applyFont="1" applyFill="1" applyBorder="1" applyAlignment="1">
      <alignment horizontal="left" vertical="center"/>
    </xf>
    <xf numFmtId="0" fontId="25" fillId="10" borderId="20" xfId="0" applyFont="1" applyFill="1" applyBorder="1" applyAlignment="1">
      <alignment horizontal="left" vertical="center"/>
    </xf>
    <xf numFmtId="182" fontId="24" fillId="0" borderId="48" xfId="0" applyNumberFormat="1" applyFont="1" applyBorder="1" applyAlignment="1">
      <alignment horizontal="center" vertical="center" shrinkToFit="1"/>
    </xf>
    <xf numFmtId="0" fontId="24" fillId="0" borderId="48" xfId="0" applyFont="1" applyBorder="1" applyAlignment="1">
      <alignment horizontal="center" vertical="center" shrinkToFit="1"/>
    </xf>
    <xf numFmtId="0" fontId="24" fillId="0" borderId="50" xfId="0" applyFont="1" applyBorder="1" applyAlignment="1">
      <alignment horizontal="center" vertical="center" shrinkToFit="1"/>
    </xf>
    <xf numFmtId="184" fontId="24" fillId="5" borderId="13" xfId="0" applyNumberFormat="1" applyFont="1" applyFill="1" applyBorder="1" applyAlignment="1">
      <alignment horizontal="center" vertical="center"/>
    </xf>
    <xf numFmtId="200" fontId="25" fillId="0" borderId="22" xfId="0" applyNumberFormat="1" applyFont="1" applyBorder="1" applyAlignment="1">
      <alignment horizontal="left" vertical="center"/>
    </xf>
    <xf numFmtId="196" fontId="24" fillId="5" borderId="13" xfId="0" applyNumberFormat="1" applyFont="1" applyFill="1" applyBorder="1" applyAlignment="1">
      <alignment vertical="center" shrinkToFit="1"/>
    </xf>
    <xf numFmtId="196" fontId="25" fillId="0" borderId="13" xfId="0" applyNumberFormat="1" applyFont="1" applyBorder="1" applyAlignment="1">
      <alignment vertical="center" shrinkToFit="1"/>
    </xf>
    <xf numFmtId="0" fontId="31" fillId="0" borderId="0" xfId="0" applyFont="1" applyAlignment="1">
      <alignment horizontal="center" vertical="center"/>
    </xf>
    <xf numFmtId="0" fontId="31" fillId="0" borderId="0" xfId="0" applyFont="1" applyAlignment="1">
      <alignment horizontal="right" vertical="center"/>
    </xf>
    <xf numFmtId="0" fontId="30" fillId="0" borderId="0" xfId="0" applyFont="1">
      <alignment vertical="center"/>
    </xf>
    <xf numFmtId="203" fontId="30" fillId="0" borderId="0" xfId="0" applyNumberFormat="1" applyFont="1">
      <alignment vertical="center"/>
    </xf>
    <xf numFmtId="0" fontId="30" fillId="0" borderId="0" xfId="0" applyFont="1" applyAlignment="1">
      <alignment horizontal="center" vertical="center"/>
    </xf>
    <xf numFmtId="0" fontId="30" fillId="0" borderId="0" xfId="0" applyFont="1" applyAlignment="1">
      <alignment horizontal="right" vertical="center"/>
    </xf>
    <xf numFmtId="201" fontId="30" fillId="5" borderId="0" xfId="0" applyNumberFormat="1" applyFont="1" applyFill="1" applyAlignment="1">
      <alignment vertical="center" shrinkToFit="1"/>
    </xf>
    <xf numFmtId="202" fontId="30" fillId="0" borderId="0" xfId="0" applyNumberFormat="1" applyFont="1">
      <alignment vertical="center"/>
    </xf>
    <xf numFmtId="177" fontId="24" fillId="0" borderId="0" xfId="0" applyNumberFormat="1" applyFont="1">
      <alignment vertical="center"/>
    </xf>
    <xf numFmtId="0" fontId="17" fillId="5" borderId="0" xfId="0" applyFont="1" applyFill="1" applyAlignment="1">
      <alignment horizontal="right" vertical="center"/>
    </xf>
    <xf numFmtId="0" fontId="17" fillId="5" borderId="28" xfId="0" applyFont="1" applyFill="1" applyBorder="1" applyAlignment="1">
      <alignment horizontal="right" vertical="center"/>
    </xf>
    <xf numFmtId="0" fontId="17" fillId="0" borderId="19" xfId="0" applyFont="1" applyBorder="1">
      <alignment vertical="center"/>
    </xf>
    <xf numFmtId="0" fontId="17" fillId="0" borderId="0" xfId="0" applyFont="1">
      <alignment vertical="center"/>
    </xf>
    <xf numFmtId="0" fontId="17" fillId="0" borderId="20" xfId="0" applyFont="1" applyBorder="1">
      <alignment vertical="center"/>
    </xf>
    <xf numFmtId="196" fontId="24" fillId="5" borderId="14" xfId="0" applyNumberFormat="1" applyFont="1" applyFill="1" applyBorder="1" applyAlignment="1">
      <alignment vertical="center" shrinkToFit="1"/>
    </xf>
    <xf numFmtId="49" fontId="24" fillId="5" borderId="34" xfId="0" applyNumberFormat="1" applyFont="1" applyFill="1" applyBorder="1" applyAlignment="1">
      <alignment vertical="center" shrinkToFit="1"/>
    </xf>
    <xf numFmtId="49" fontId="24" fillId="5" borderId="35" xfId="0" applyNumberFormat="1" applyFont="1" applyFill="1" applyBorder="1" applyAlignment="1">
      <alignment vertical="center" shrinkToFit="1"/>
    </xf>
    <xf numFmtId="196" fontId="24" fillId="0" borderId="70" xfId="0" applyNumberFormat="1" applyFont="1" applyBorder="1" applyAlignment="1">
      <alignment vertical="center" shrinkToFit="1"/>
    </xf>
    <xf numFmtId="49" fontId="24" fillId="0" borderId="71" xfId="0" applyNumberFormat="1" applyFont="1" applyBorder="1" applyAlignment="1">
      <alignment vertical="center" shrinkToFit="1"/>
    </xf>
    <xf numFmtId="196" fontId="24" fillId="10" borderId="37" xfId="0" applyNumberFormat="1" applyFont="1" applyFill="1" applyBorder="1" applyAlignment="1">
      <alignment vertical="center" shrinkToFit="1"/>
    </xf>
    <xf numFmtId="49" fontId="24" fillId="10" borderId="84" xfId="0" applyNumberFormat="1" applyFont="1" applyFill="1" applyBorder="1" applyAlignment="1">
      <alignment vertical="center" shrinkToFit="1"/>
    </xf>
    <xf numFmtId="196" fontId="24" fillId="5" borderId="80" xfId="0" applyNumberFormat="1" applyFont="1" applyFill="1" applyBorder="1" applyAlignment="1">
      <alignment vertical="center" shrinkToFit="1"/>
    </xf>
    <xf numFmtId="49" fontId="24" fillId="5" borderId="81" xfId="0" applyNumberFormat="1" applyFont="1" applyFill="1" applyBorder="1" applyAlignment="1">
      <alignment vertical="center" shrinkToFit="1"/>
    </xf>
    <xf numFmtId="196" fontId="24" fillId="5" borderId="24" xfId="0" applyNumberFormat="1" applyFont="1" applyFill="1" applyBorder="1" applyAlignment="1">
      <alignment vertical="center" shrinkToFit="1"/>
    </xf>
    <xf numFmtId="49" fontId="24" fillId="5" borderId="76" xfId="0" applyNumberFormat="1" applyFont="1" applyFill="1" applyBorder="1" applyAlignment="1">
      <alignment vertical="center" shrinkToFit="1"/>
    </xf>
    <xf numFmtId="196" fontId="24" fillId="5" borderId="39" xfId="0" applyNumberFormat="1" applyFont="1" applyFill="1" applyBorder="1" applyAlignment="1">
      <alignment vertical="center" shrinkToFit="1"/>
    </xf>
    <xf numFmtId="49" fontId="24" fillId="5" borderId="92" xfId="0" applyNumberFormat="1" applyFont="1" applyFill="1" applyBorder="1" applyAlignment="1">
      <alignment vertical="center" shrinkToFit="1"/>
    </xf>
    <xf numFmtId="196" fontId="24" fillId="5" borderId="94" xfId="0" applyNumberFormat="1" applyFont="1" applyFill="1" applyBorder="1" applyAlignment="1">
      <alignment vertical="center" shrinkToFit="1"/>
    </xf>
    <xf numFmtId="49" fontId="24" fillId="5" borderId="93" xfId="0" applyNumberFormat="1" applyFont="1" applyFill="1" applyBorder="1" applyAlignment="1">
      <alignment vertical="center" wrapText="1"/>
    </xf>
    <xf numFmtId="196" fontId="24" fillId="10" borderId="24" xfId="0" applyNumberFormat="1" applyFont="1" applyFill="1" applyBorder="1" applyAlignment="1">
      <alignment vertical="center" shrinkToFit="1"/>
    </xf>
    <xf numFmtId="49" fontId="24" fillId="10" borderId="76" xfId="0" applyNumberFormat="1" applyFont="1" applyFill="1" applyBorder="1" applyAlignment="1">
      <alignment vertical="center" shrinkToFit="1"/>
    </xf>
    <xf numFmtId="196" fontId="24" fillId="0" borderId="65" xfId="0" applyNumberFormat="1" applyFont="1" applyBorder="1" applyAlignment="1">
      <alignment vertical="center" shrinkToFit="1"/>
    </xf>
    <xf numFmtId="0" fontId="24" fillId="0" borderId="66" xfId="0" applyFont="1" applyBorder="1">
      <alignment vertical="center"/>
    </xf>
    <xf numFmtId="56" fontId="24" fillId="5" borderId="48" xfId="0" applyNumberFormat="1" applyFont="1" applyFill="1" applyBorder="1" applyAlignment="1">
      <alignment horizontal="center" vertical="center" shrinkToFit="1"/>
    </xf>
    <xf numFmtId="0" fontId="17" fillId="0" borderId="26" xfId="0" applyFont="1" applyBorder="1">
      <alignment vertical="center"/>
    </xf>
    <xf numFmtId="0" fontId="0" fillId="0" borderId="0" xfId="0" applyAlignment="1">
      <alignment horizontal="center" vertical="center"/>
    </xf>
    <xf numFmtId="0" fontId="35" fillId="7" borderId="104" xfId="0" applyFont="1" applyFill="1" applyBorder="1" applyAlignment="1">
      <alignment horizontal="center" vertical="center"/>
    </xf>
    <xf numFmtId="0" fontId="35" fillId="0" borderId="0" xfId="0" applyFont="1">
      <alignment vertical="center"/>
    </xf>
    <xf numFmtId="0" fontId="36" fillId="7" borderId="104" xfId="0" applyFont="1" applyFill="1" applyBorder="1" applyAlignment="1">
      <alignment horizontal="center" vertical="center" wrapText="1"/>
    </xf>
    <xf numFmtId="0" fontId="36" fillId="11" borderId="104" xfId="0" applyFont="1" applyFill="1" applyBorder="1" applyAlignment="1">
      <alignment horizontal="center" vertical="center"/>
    </xf>
    <xf numFmtId="0" fontId="36" fillId="0" borderId="0" xfId="0" applyFont="1">
      <alignment vertical="center"/>
    </xf>
    <xf numFmtId="0" fontId="36" fillId="0" borderId="0" xfId="0" applyFont="1" applyAlignment="1">
      <alignment vertical="center" wrapText="1"/>
    </xf>
    <xf numFmtId="0" fontId="35" fillId="7" borderId="104" xfId="0" applyFont="1" applyFill="1" applyBorder="1" applyAlignment="1">
      <alignment horizontal="center" vertical="center" shrinkToFit="1"/>
    </xf>
    <xf numFmtId="0" fontId="36" fillId="0" borderId="0" xfId="0" applyFont="1" applyAlignment="1">
      <alignment vertical="center" shrinkToFit="1"/>
    </xf>
    <xf numFmtId="207" fontId="36" fillId="7" borderId="104" xfId="0" applyNumberFormat="1" applyFont="1" applyFill="1" applyBorder="1" applyAlignment="1">
      <alignment horizontal="center" vertical="center"/>
    </xf>
    <xf numFmtId="207" fontId="36" fillId="0" borderId="0" xfId="0" applyNumberFormat="1" applyFont="1">
      <alignment vertical="center"/>
    </xf>
    <xf numFmtId="208" fontId="36" fillId="0" borderId="0" xfId="0" applyNumberFormat="1" applyFont="1">
      <alignment vertical="center"/>
    </xf>
    <xf numFmtId="208" fontId="36" fillId="7" borderId="104" xfId="0" applyNumberFormat="1" applyFont="1" applyFill="1" applyBorder="1" applyAlignment="1">
      <alignment horizontal="center" vertical="center" shrinkToFit="1"/>
    </xf>
    <xf numFmtId="0" fontId="36" fillId="12" borderId="104" xfId="0" applyFont="1" applyFill="1" applyBorder="1">
      <alignment vertical="center"/>
    </xf>
    <xf numFmtId="0" fontId="36" fillId="12" borderId="104" xfId="0" applyFont="1" applyFill="1" applyBorder="1" applyAlignment="1">
      <alignment vertical="center" wrapText="1"/>
    </xf>
    <xf numFmtId="207" fontId="36" fillId="12" borderId="104" xfId="0" applyNumberFormat="1" applyFont="1" applyFill="1" applyBorder="1">
      <alignment vertical="center"/>
    </xf>
    <xf numFmtId="208" fontId="36" fillId="12" borderId="104" xfId="0" applyNumberFormat="1" applyFont="1" applyFill="1" applyBorder="1">
      <alignment vertical="center"/>
    </xf>
    <xf numFmtId="0" fontId="35" fillId="2" borderId="104" xfId="0" applyFont="1" applyFill="1" applyBorder="1" applyAlignment="1">
      <alignment horizontal="center" vertical="center" shrinkToFit="1"/>
    </xf>
    <xf numFmtId="0" fontId="36" fillId="8" borderId="104" xfId="0" applyFont="1" applyFill="1" applyBorder="1" applyAlignment="1">
      <alignment vertical="center" shrinkToFit="1"/>
    </xf>
    <xf numFmtId="0" fontId="36" fillId="8" borderId="104" xfId="0" applyFont="1" applyFill="1" applyBorder="1">
      <alignment vertical="center"/>
    </xf>
    <xf numFmtId="0" fontId="35" fillId="0" borderId="0" xfId="0" applyFont="1" applyAlignment="1">
      <alignment horizontal="center" vertical="center"/>
    </xf>
    <xf numFmtId="0" fontId="35" fillId="0" borderId="0" xfId="0" applyFont="1" applyAlignment="1">
      <alignment vertical="center" shrinkToFit="1"/>
    </xf>
    <xf numFmtId="206" fontId="35" fillId="0" borderId="0" xfId="0" applyNumberFormat="1" applyFont="1" applyAlignment="1">
      <alignment vertical="center" shrinkToFit="1"/>
    </xf>
    <xf numFmtId="206" fontId="35" fillId="0" borderId="105" xfId="0" applyNumberFormat="1" applyFont="1" applyBorder="1" applyAlignment="1">
      <alignment horizontal="center" vertical="center" shrinkToFit="1"/>
    </xf>
    <xf numFmtId="202" fontId="35" fillId="0" borderId="106" xfId="0" applyNumberFormat="1" applyFont="1" applyBorder="1">
      <alignment vertical="center"/>
    </xf>
    <xf numFmtId="206" fontId="35" fillId="0" borderId="110" xfId="0" applyNumberFormat="1" applyFont="1" applyBorder="1" applyAlignment="1">
      <alignment horizontal="center" vertical="center" shrinkToFit="1"/>
    </xf>
    <xf numFmtId="202" fontId="35" fillId="0" borderId="114" xfId="0" applyNumberFormat="1" applyFont="1" applyBorder="1">
      <alignment vertical="center"/>
    </xf>
    <xf numFmtId="0" fontId="38" fillId="12" borderId="104" xfId="0" applyFont="1" applyFill="1" applyBorder="1" applyAlignment="1">
      <alignment horizontal="left" vertical="center" wrapText="1"/>
    </xf>
    <xf numFmtId="206" fontId="35" fillId="0" borderId="117" xfId="0" applyNumberFormat="1" applyFont="1" applyBorder="1">
      <alignment vertical="center"/>
    </xf>
    <xf numFmtId="207" fontId="35" fillId="0" borderId="107" xfId="0" applyNumberFormat="1" applyFont="1" applyBorder="1" applyAlignment="1">
      <alignment vertical="center" shrinkToFit="1"/>
    </xf>
    <xf numFmtId="207" fontId="35" fillId="0" borderId="115" xfId="0" applyNumberFormat="1" applyFont="1" applyBorder="1" applyAlignment="1">
      <alignment vertical="center" shrinkToFit="1"/>
    </xf>
    <xf numFmtId="207" fontId="35" fillId="0" borderId="117" xfId="0" applyNumberFormat="1" applyFont="1" applyBorder="1">
      <alignment vertical="center"/>
    </xf>
    <xf numFmtId="202" fontId="35" fillId="0" borderId="117" xfId="0" applyNumberFormat="1" applyFont="1" applyBorder="1">
      <alignment vertical="center"/>
    </xf>
    <xf numFmtId="0" fontId="0" fillId="0" borderId="13" xfId="0" applyBorder="1">
      <alignment vertical="center"/>
    </xf>
    <xf numFmtId="0" fontId="0" fillId="12" borderId="13" xfId="0" applyFill="1" applyBorder="1">
      <alignment vertical="center"/>
    </xf>
    <xf numFmtId="0" fontId="36" fillId="8" borderId="104" xfId="0" applyFont="1" applyFill="1" applyBorder="1" applyAlignment="1">
      <alignment horizontal="center" vertical="center"/>
    </xf>
    <xf numFmtId="0" fontId="36" fillId="0" borderId="0" xfId="0" applyFont="1" applyAlignment="1">
      <alignment horizontal="center" vertical="center"/>
    </xf>
    <xf numFmtId="206" fontId="35" fillId="0" borderId="23" xfId="0" applyNumberFormat="1" applyFont="1" applyBorder="1">
      <alignment vertical="center"/>
    </xf>
    <xf numFmtId="202" fontId="35" fillId="0" borderId="118" xfId="0" applyNumberFormat="1" applyFont="1" applyBorder="1">
      <alignment vertical="center"/>
    </xf>
    <xf numFmtId="207" fontId="35" fillId="0" borderId="105" xfId="0" applyNumberFormat="1" applyFont="1" applyBorder="1" applyAlignment="1">
      <alignment vertical="center" shrinkToFit="1"/>
    </xf>
    <xf numFmtId="206" fontId="35" fillId="0" borderId="24" xfId="0" applyNumberFormat="1" applyFont="1" applyBorder="1">
      <alignment vertical="center"/>
    </xf>
    <xf numFmtId="206" fontId="35" fillId="0" borderId="116" xfId="0" applyNumberFormat="1" applyFont="1" applyBorder="1">
      <alignment vertical="center"/>
    </xf>
    <xf numFmtId="0" fontId="40" fillId="0" borderId="13" xfId="0" applyFont="1" applyBorder="1">
      <alignment vertical="center"/>
    </xf>
    <xf numFmtId="0" fontId="0" fillId="13" borderId="13" xfId="0" applyFill="1" applyBorder="1">
      <alignment vertical="center"/>
    </xf>
    <xf numFmtId="0" fontId="25" fillId="0" borderId="0" xfId="0" applyFont="1" applyAlignment="1">
      <alignment horizontal="left" vertical="top" wrapText="1"/>
    </xf>
    <xf numFmtId="0" fontId="25" fillId="0" borderId="20" xfId="0" applyFont="1" applyBorder="1" applyAlignment="1">
      <alignment horizontal="left" vertical="top" wrapText="1"/>
    </xf>
    <xf numFmtId="0" fontId="17" fillId="0" borderId="0" xfId="0" applyFont="1" applyAlignment="1">
      <alignment horizontal="left" vertical="top" wrapText="1"/>
    </xf>
    <xf numFmtId="0" fontId="17" fillId="0" borderId="20" xfId="0" applyFont="1" applyBorder="1" applyAlignment="1">
      <alignment horizontal="left" vertical="top" wrapText="1"/>
    </xf>
    <xf numFmtId="0" fontId="43" fillId="0" borderId="0" xfId="1" applyFont="1">
      <alignment vertical="center"/>
    </xf>
    <xf numFmtId="0" fontId="11" fillId="0" borderId="0" xfId="1">
      <alignment vertical="center"/>
    </xf>
    <xf numFmtId="0" fontId="45" fillId="0" borderId="0" xfId="1" applyFont="1">
      <alignment vertical="center"/>
    </xf>
    <xf numFmtId="0" fontId="46" fillId="0" borderId="0" xfId="1" applyFont="1">
      <alignment vertical="center"/>
    </xf>
    <xf numFmtId="0" fontId="11" fillId="0" borderId="104" xfId="1" applyBorder="1" applyAlignment="1">
      <alignment horizontal="left" vertical="center" indent="1"/>
    </xf>
    <xf numFmtId="0" fontId="11" fillId="0" borderId="104" xfId="1" applyBorder="1" applyAlignment="1">
      <alignment horizontal="center" vertical="center"/>
    </xf>
    <xf numFmtId="0" fontId="11" fillId="0" borderId="0" xfId="1" applyAlignment="1">
      <alignment horizontal="left" vertical="center" indent="1"/>
    </xf>
    <xf numFmtId="0" fontId="17" fillId="14" borderId="104" xfId="1" applyFont="1" applyFill="1" applyBorder="1" applyAlignment="1" applyProtection="1">
      <alignment horizontal="center" vertical="center"/>
      <protection locked="0"/>
    </xf>
    <xf numFmtId="0" fontId="11" fillId="0" borderId="0" xfId="7">
      <alignment vertical="center"/>
    </xf>
    <xf numFmtId="0" fontId="11" fillId="0" borderId="104" xfId="7" applyBorder="1">
      <alignment vertical="center"/>
    </xf>
    <xf numFmtId="0" fontId="11" fillId="0" borderId="104" xfId="7" quotePrefix="1" applyBorder="1" applyAlignment="1">
      <alignment horizontal="center" vertical="center"/>
    </xf>
    <xf numFmtId="49" fontId="11" fillId="0" borderId="0" xfId="1" applyNumberFormat="1" applyAlignment="1">
      <alignment horizontal="left" vertical="center"/>
    </xf>
    <xf numFmtId="0" fontId="11" fillId="0" borderId="0" xfId="1" applyAlignment="1">
      <alignment horizontal="left"/>
    </xf>
    <xf numFmtId="0" fontId="50" fillId="0" borderId="0" xfId="1" applyFont="1">
      <alignment vertical="center"/>
    </xf>
    <xf numFmtId="210" fontId="17" fillId="14" borderId="104" xfId="1" applyNumberFormat="1" applyFont="1" applyFill="1" applyBorder="1" applyAlignment="1" applyProtection="1">
      <alignment horizontal="center" vertical="center"/>
      <protection locked="0"/>
    </xf>
    <xf numFmtId="210" fontId="51" fillId="14" borderId="104" xfId="1" quotePrefix="1" applyNumberFormat="1" applyFont="1" applyFill="1" applyBorder="1" applyAlignment="1" applyProtection="1">
      <alignment horizontal="center" vertical="center"/>
      <protection locked="0"/>
    </xf>
    <xf numFmtId="210" fontId="51" fillId="14" borderId="104" xfId="1" applyNumberFormat="1" applyFont="1" applyFill="1" applyBorder="1" applyAlignment="1" applyProtection="1">
      <alignment horizontal="center" vertical="center"/>
      <protection locked="0"/>
    </xf>
    <xf numFmtId="0" fontId="49" fillId="0" borderId="0" xfId="7" applyFont="1" applyAlignment="1">
      <alignment horizontal="left" vertical="center" indent="1"/>
    </xf>
    <xf numFmtId="0" fontId="11" fillId="0" borderId="104" xfId="1" applyBorder="1" applyAlignment="1">
      <alignment horizontal="left" vertical="center" indent="1" shrinkToFit="1"/>
    </xf>
    <xf numFmtId="0" fontId="52" fillId="0" borderId="0" xfId="1" applyFont="1" applyAlignment="1">
      <alignment horizontal="right" vertical="center"/>
    </xf>
    <xf numFmtId="49" fontId="11" fillId="15" borderId="104" xfId="1" applyNumberFormat="1" applyFill="1" applyBorder="1" applyAlignment="1">
      <alignment horizontal="center" vertical="center"/>
    </xf>
    <xf numFmtId="0" fontId="53" fillId="0" borderId="0" xfId="1" applyFont="1" applyAlignment="1">
      <alignment horizontal="left" vertical="center" indent="1"/>
    </xf>
    <xf numFmtId="0" fontId="3" fillId="0" borderId="10" xfId="0" applyFont="1" applyBorder="1">
      <alignment vertical="center"/>
    </xf>
    <xf numFmtId="0" fontId="3" fillId="0" borderId="7" xfId="0" applyFont="1" applyBorder="1">
      <alignment vertical="center"/>
    </xf>
    <xf numFmtId="0" fontId="3" fillId="0" borderId="20" xfId="0" applyFont="1" applyBorder="1" applyAlignment="1">
      <alignment horizontal="left" vertical="center"/>
    </xf>
    <xf numFmtId="0" fontId="0" fillId="16" borderId="13" xfId="0" applyFill="1" applyBorder="1">
      <alignment vertical="center"/>
    </xf>
    <xf numFmtId="0" fontId="0" fillId="16" borderId="0" xfId="0" applyFill="1">
      <alignment vertical="center"/>
    </xf>
    <xf numFmtId="0" fontId="55" fillId="0" borderId="13" xfId="0" applyFont="1" applyBorder="1">
      <alignment vertical="center"/>
    </xf>
    <xf numFmtId="0" fontId="56" fillId="0" borderId="13" xfId="0" applyFont="1" applyBorder="1">
      <alignment vertical="center"/>
    </xf>
    <xf numFmtId="38" fontId="56" fillId="0" borderId="13" xfId="4" applyFont="1" applyFill="1" applyBorder="1" applyAlignment="1">
      <alignment vertical="center"/>
    </xf>
    <xf numFmtId="0" fontId="57" fillId="0" borderId="13" xfId="0" applyFont="1" applyBorder="1" applyAlignment="1">
      <alignment horizontal="right" vertical="center"/>
    </xf>
    <xf numFmtId="0" fontId="57" fillId="0" borderId="13" xfId="0" applyFont="1" applyBorder="1" applyAlignment="1">
      <alignment vertical="center" shrinkToFit="1"/>
    </xf>
    <xf numFmtId="0" fontId="36" fillId="12" borderId="104" xfId="0" applyFont="1" applyFill="1" applyBorder="1" applyAlignment="1">
      <alignment vertical="center" shrinkToFit="1"/>
    </xf>
    <xf numFmtId="49" fontId="3" fillId="10" borderId="19" xfId="0" applyNumberFormat="1" applyFont="1" applyFill="1" applyBorder="1">
      <alignment vertical="center"/>
    </xf>
    <xf numFmtId="0" fontId="3" fillId="10" borderId="0" xfId="0" applyFont="1" applyFill="1" applyAlignment="1">
      <alignment horizontal="right" vertical="center"/>
    </xf>
    <xf numFmtId="0" fontId="25" fillId="10" borderId="0" xfId="0" applyFont="1" applyFill="1" applyAlignment="1">
      <alignment horizontal="left" vertical="top" wrapText="1"/>
    </xf>
    <xf numFmtId="0" fontId="25" fillId="10" borderId="20" xfId="0" applyFont="1" applyFill="1" applyBorder="1" applyAlignment="1">
      <alignment horizontal="left" vertical="top" wrapText="1"/>
    </xf>
    <xf numFmtId="0" fontId="3" fillId="10" borderId="0" xfId="0" applyFont="1" applyFill="1">
      <alignment vertical="center"/>
    </xf>
    <xf numFmtId="0" fontId="3" fillId="0" borderId="0" xfId="0" applyFont="1" applyAlignment="1">
      <alignment horizontal="left"/>
    </xf>
    <xf numFmtId="206" fontId="35" fillId="0" borderId="44" xfId="0" applyNumberFormat="1" applyFont="1" applyBorder="1">
      <alignment vertical="center"/>
    </xf>
    <xf numFmtId="206" fontId="35" fillId="0" borderId="57" xfId="0" applyNumberFormat="1" applyFont="1" applyBorder="1">
      <alignment vertical="center"/>
    </xf>
    <xf numFmtId="206" fontId="35" fillId="0" borderId="125" xfId="0" applyNumberFormat="1" applyFont="1" applyBorder="1">
      <alignment vertical="center"/>
    </xf>
    <xf numFmtId="206" fontId="35" fillId="0" borderId="131" xfId="0" applyNumberFormat="1" applyFont="1" applyBorder="1">
      <alignment vertical="center"/>
    </xf>
    <xf numFmtId="206" fontId="35" fillId="0" borderId="105" xfId="0" applyNumberFormat="1" applyFont="1" applyBorder="1">
      <alignment vertical="center"/>
    </xf>
    <xf numFmtId="206" fontId="35" fillId="0" borderId="107" xfId="0" applyNumberFormat="1" applyFont="1" applyBorder="1">
      <alignment vertical="center"/>
    </xf>
    <xf numFmtId="206" fontId="35" fillId="0" borderId="115" xfId="0" applyNumberFormat="1" applyFont="1" applyBorder="1">
      <alignment vertical="center"/>
    </xf>
    <xf numFmtId="206" fontId="35" fillId="0" borderId="132" xfId="0" applyNumberFormat="1" applyFont="1" applyBorder="1">
      <alignment vertical="center"/>
    </xf>
    <xf numFmtId="207" fontId="35" fillId="0" borderId="29" xfId="0" applyNumberFormat="1" applyFont="1" applyBorder="1" applyAlignment="1">
      <alignment vertical="center" shrinkToFit="1"/>
    </xf>
    <xf numFmtId="206" fontId="35" fillId="17" borderId="108" xfId="0" applyNumberFormat="1" applyFont="1" applyFill="1" applyBorder="1" applyAlignment="1">
      <alignment vertical="center" shrinkToFit="1"/>
    </xf>
    <xf numFmtId="206" fontId="35" fillId="0" borderId="18" xfId="0" applyNumberFormat="1" applyFont="1" applyBorder="1" applyAlignment="1">
      <alignment horizontal="center" vertical="center" shrinkToFit="1"/>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97" xfId="0" applyFont="1" applyBorder="1" applyAlignment="1">
      <alignment horizontal="center" vertical="center"/>
    </xf>
    <xf numFmtId="0" fontId="3" fillId="0" borderId="2" xfId="0" applyFont="1" applyBorder="1" applyAlignment="1">
      <alignment horizontal="center" vertical="center"/>
    </xf>
    <xf numFmtId="0" fontId="3" fillId="0" borderId="133" xfId="0" applyFont="1" applyBorder="1">
      <alignment vertical="center"/>
    </xf>
    <xf numFmtId="0" fontId="3" fillId="0" borderId="96" xfId="0" applyFont="1" applyBorder="1">
      <alignment vertical="center"/>
    </xf>
    <xf numFmtId="0" fontId="3" fillId="0" borderId="98" xfId="0" applyFont="1" applyBorder="1">
      <alignment vertical="center"/>
    </xf>
    <xf numFmtId="0" fontId="13" fillId="0" borderId="2" xfId="0" applyFont="1" applyBorder="1" applyAlignment="1">
      <alignment horizontal="center" vertical="center" shrinkToFit="1"/>
    </xf>
    <xf numFmtId="0" fontId="3" fillId="0" borderId="18" xfId="0" applyFont="1" applyBorder="1" applyAlignment="1">
      <alignment horizontal="center" vertical="center"/>
    </xf>
    <xf numFmtId="0" fontId="3" fillId="0" borderId="99" xfId="0" applyFont="1" applyBorder="1" applyAlignment="1">
      <alignment horizontal="center" vertical="center"/>
    </xf>
    <xf numFmtId="0" fontId="5" fillId="0" borderId="16" xfId="0" applyFont="1" applyBorder="1">
      <alignment vertical="center"/>
    </xf>
    <xf numFmtId="0" fontId="5" fillId="0" borderId="37" xfId="0" applyFont="1" applyBorder="1">
      <alignment vertical="center"/>
    </xf>
    <xf numFmtId="0" fontId="35" fillId="0" borderId="14" xfId="0" applyFont="1" applyBorder="1" applyAlignment="1">
      <alignment horizontal="center" vertical="center" shrinkToFit="1"/>
    </xf>
    <xf numFmtId="207" fontId="35" fillId="0" borderId="55" xfId="0" applyNumberFormat="1" applyFont="1" applyBorder="1" applyAlignment="1">
      <alignment vertical="center" shrinkToFit="1"/>
    </xf>
    <xf numFmtId="207" fontId="37" fillId="0" borderId="117" xfId="0" applyNumberFormat="1" applyFont="1" applyBorder="1" applyAlignment="1">
      <alignment vertical="center" shrinkToFit="1"/>
    </xf>
    <xf numFmtId="0" fontId="24" fillId="10" borderId="20" xfId="0" applyFont="1" applyFill="1" applyBorder="1" applyAlignment="1">
      <alignment horizontal="left" vertical="center" shrinkToFit="1"/>
    </xf>
    <xf numFmtId="0" fontId="24" fillId="10" borderId="20" xfId="0" applyFont="1" applyFill="1" applyBorder="1" applyAlignment="1">
      <alignment vertical="center" shrinkToFit="1"/>
    </xf>
    <xf numFmtId="0" fontId="3" fillId="10" borderId="20" xfId="0" applyFont="1" applyFill="1" applyBorder="1">
      <alignment vertical="center"/>
    </xf>
    <xf numFmtId="183" fontId="26" fillId="5" borderId="57" xfId="1" applyNumberFormat="1" applyFont="1" applyFill="1" applyBorder="1" applyAlignment="1">
      <alignment horizontal="center" vertical="center" shrinkToFit="1"/>
    </xf>
    <xf numFmtId="183" fontId="26" fillId="5" borderId="24" xfId="1" applyNumberFormat="1" applyFont="1" applyFill="1" applyBorder="1" applyAlignment="1">
      <alignment horizontal="center" vertical="center" shrinkToFit="1"/>
    </xf>
    <xf numFmtId="0" fontId="26" fillId="5" borderId="40" xfId="1" applyFont="1" applyFill="1" applyBorder="1" applyAlignment="1">
      <alignment horizontal="center" vertical="center" shrinkToFit="1"/>
    </xf>
    <xf numFmtId="0" fontId="24" fillId="5" borderId="106" xfId="0" applyFont="1" applyFill="1" applyBorder="1" applyAlignment="1">
      <alignment horizontal="center" vertical="center" shrinkToFit="1"/>
    </xf>
    <xf numFmtId="0" fontId="24" fillId="5" borderId="134" xfId="0" applyFont="1" applyFill="1" applyBorder="1" applyAlignment="1">
      <alignment horizontal="center" vertical="center" shrinkToFit="1"/>
    </xf>
    <xf numFmtId="0" fontId="26" fillId="5" borderId="43" xfId="1" applyFont="1" applyFill="1" applyBorder="1" applyAlignment="1">
      <alignment horizontal="center" vertical="center" shrinkToFit="1"/>
    </xf>
    <xf numFmtId="0" fontId="24" fillId="5" borderId="136" xfId="0" applyFont="1" applyFill="1" applyBorder="1" applyAlignment="1">
      <alignment horizontal="center" vertical="center" shrinkToFit="1"/>
    </xf>
    <xf numFmtId="0" fontId="26" fillId="5" borderId="27" xfId="1" applyFont="1" applyFill="1" applyBorder="1" applyAlignment="1">
      <alignment horizontal="center" vertical="center" shrinkToFit="1"/>
    </xf>
    <xf numFmtId="0" fontId="3" fillId="0" borderId="138" xfId="0" applyFont="1" applyBorder="1" applyAlignment="1">
      <alignment horizontal="center" vertical="center"/>
    </xf>
    <xf numFmtId="183" fontId="9" fillId="0" borderId="13" xfId="0" applyNumberFormat="1" applyFont="1" applyBorder="1" applyAlignment="1">
      <alignment horizontal="center" vertical="center"/>
    </xf>
    <xf numFmtId="183" fontId="9" fillId="0" borderId="21" xfId="0" applyNumberFormat="1" applyFont="1" applyBorder="1" applyAlignment="1">
      <alignment horizontal="center" vertical="center"/>
    </xf>
    <xf numFmtId="183" fontId="9" fillId="0" borderId="138" xfId="0" applyNumberFormat="1" applyFont="1" applyBorder="1" applyAlignment="1">
      <alignment horizontal="center" vertical="center"/>
    </xf>
    <xf numFmtId="183" fontId="9" fillId="0" borderId="99" xfId="0" applyNumberFormat="1" applyFont="1" applyBorder="1" applyAlignment="1">
      <alignment horizontal="center" vertical="center"/>
    </xf>
    <xf numFmtId="183" fontId="9" fillId="0" borderId="113" xfId="0" applyNumberFormat="1" applyFont="1" applyBorder="1" applyAlignment="1">
      <alignment horizontal="center" vertical="center"/>
    </xf>
    <xf numFmtId="183" fontId="9" fillId="0" borderId="139" xfId="0" applyNumberFormat="1" applyFont="1" applyBorder="1" applyAlignment="1">
      <alignment horizontal="center" vertical="center"/>
    </xf>
    <xf numFmtId="183" fontId="9" fillId="0" borderId="14" xfId="0" applyNumberFormat="1" applyFont="1" applyBorder="1" applyAlignment="1">
      <alignment horizontal="center" vertical="center"/>
    </xf>
    <xf numFmtId="183" fontId="9" fillId="0" borderId="17" xfId="0" applyNumberFormat="1" applyFont="1" applyBorder="1" applyAlignment="1">
      <alignment horizontal="center" vertical="center"/>
    </xf>
    <xf numFmtId="183" fontId="9" fillId="0" borderId="140" xfId="0" applyNumberFormat="1" applyFont="1" applyBorder="1" applyAlignment="1">
      <alignment horizontal="center" vertical="center"/>
    </xf>
    <xf numFmtId="183" fontId="26" fillId="5" borderId="55" xfId="1" applyNumberFormat="1" applyFont="1" applyFill="1" applyBorder="1" applyAlignment="1">
      <alignment horizontal="center" vertical="center" shrinkToFit="1"/>
    </xf>
    <xf numFmtId="183" fontId="26" fillId="5" borderId="39" xfId="1" applyNumberFormat="1" applyFont="1" applyFill="1" applyBorder="1" applyAlignment="1">
      <alignment horizontal="center" vertical="center" shrinkToFit="1"/>
    </xf>
    <xf numFmtId="183" fontId="26" fillId="5" borderId="55" xfId="1" applyNumberFormat="1" applyFont="1" applyFill="1" applyBorder="1" applyAlignment="1">
      <alignment vertical="center" shrinkToFit="1"/>
    </xf>
    <xf numFmtId="183" fontId="26" fillId="5" borderId="24" xfId="1" applyNumberFormat="1" applyFont="1" applyFill="1" applyBorder="1" applyAlignment="1">
      <alignment vertical="center" shrinkToFit="1"/>
    </xf>
    <xf numFmtId="183" fontId="26" fillId="5" borderId="39" xfId="1" applyNumberFormat="1" applyFont="1" applyFill="1" applyBorder="1" applyAlignment="1">
      <alignment vertical="center" shrinkToFit="1"/>
    </xf>
    <xf numFmtId="0" fontId="3" fillId="5" borderId="21" xfId="0" applyFont="1" applyFill="1" applyBorder="1" applyAlignment="1">
      <alignment horizontal="center" vertical="center"/>
    </xf>
    <xf numFmtId="56" fontId="24" fillId="5" borderId="37" xfId="0" applyNumberFormat="1" applyFont="1" applyFill="1" applyBorder="1" applyAlignment="1">
      <alignment horizontal="center" vertical="center" shrinkToFit="1"/>
    </xf>
    <xf numFmtId="0" fontId="24" fillId="5" borderId="118" xfId="0" applyFont="1" applyFill="1" applyBorder="1" applyAlignment="1">
      <alignment horizontal="center" vertical="center" shrinkToFit="1"/>
    </xf>
    <xf numFmtId="182" fontId="24" fillId="0" borderId="43" xfId="0" applyNumberFormat="1" applyFont="1" applyBorder="1" applyAlignment="1">
      <alignment horizontal="center" vertical="center" shrinkToFit="1"/>
    </xf>
    <xf numFmtId="0" fontId="24" fillId="0" borderId="14" xfId="0" applyFont="1" applyBorder="1" applyAlignment="1">
      <alignment horizontal="center" vertical="center" shrinkToFit="1"/>
    </xf>
    <xf numFmtId="0" fontId="24" fillId="5" borderId="112" xfId="0" applyFont="1" applyFill="1" applyBorder="1" applyAlignment="1">
      <alignment horizontal="center" vertical="center" shrinkToFit="1"/>
    </xf>
    <xf numFmtId="0" fontId="24" fillId="5" borderId="109" xfId="0" applyFont="1" applyFill="1" applyBorder="1" applyAlignment="1">
      <alignment horizontal="center" vertical="center" shrinkToFit="1"/>
    </xf>
    <xf numFmtId="49" fontId="3" fillId="10" borderId="17" xfId="0" applyNumberFormat="1" applyFont="1" applyFill="1" applyBorder="1">
      <alignment vertical="center"/>
    </xf>
    <xf numFmtId="0" fontId="3" fillId="10" borderId="0" xfId="0" applyFont="1" applyFill="1" applyAlignment="1">
      <alignment horizontal="center" vertical="center"/>
    </xf>
    <xf numFmtId="0" fontId="3" fillId="10" borderId="13" xfId="0" applyFont="1" applyFill="1" applyBorder="1">
      <alignment vertical="center"/>
    </xf>
    <xf numFmtId="0" fontId="3" fillId="10" borderId="55" xfId="0" applyFont="1" applyFill="1" applyBorder="1" applyAlignment="1">
      <alignment horizontal="right" vertical="center"/>
    </xf>
    <xf numFmtId="0" fontId="3" fillId="10" borderId="24" xfId="0" applyFont="1" applyFill="1" applyBorder="1" applyAlignment="1">
      <alignment horizontal="right" vertical="center"/>
    </xf>
    <xf numFmtId="0" fontId="3" fillId="10" borderId="14" xfId="0" applyFont="1" applyFill="1" applyBorder="1" applyAlignment="1">
      <alignment horizontal="right" vertical="center"/>
    </xf>
    <xf numFmtId="0" fontId="3" fillId="10" borderId="0" xfId="0" applyFont="1" applyFill="1" applyAlignment="1">
      <alignment vertical="top"/>
    </xf>
    <xf numFmtId="191" fontId="3" fillId="10" borderId="0" xfId="0" applyNumberFormat="1" applyFont="1" applyFill="1" applyAlignment="1">
      <alignment horizontal="left" vertical="center"/>
    </xf>
    <xf numFmtId="0" fontId="3" fillId="0" borderId="21" xfId="0" applyFont="1" applyBorder="1">
      <alignment vertical="center"/>
    </xf>
    <xf numFmtId="177" fontId="25" fillId="0" borderId="26" xfId="0" applyNumberFormat="1" applyFont="1" applyBorder="1">
      <alignment vertical="center"/>
    </xf>
    <xf numFmtId="177" fontId="25" fillId="0" borderId="18" xfId="0" applyNumberFormat="1" applyFont="1" applyBorder="1">
      <alignment vertical="center"/>
    </xf>
    <xf numFmtId="49" fontId="3" fillId="0" borderId="15" xfId="0" applyNumberFormat="1" applyFont="1" applyBorder="1" applyAlignment="1">
      <alignment horizontal="center" vertical="top"/>
    </xf>
    <xf numFmtId="0" fontId="3" fillId="0" borderId="25" xfId="0" applyFont="1" applyBorder="1" applyAlignment="1">
      <alignment vertical="top"/>
    </xf>
    <xf numFmtId="49" fontId="3" fillId="0" borderId="15" xfId="0" applyNumberFormat="1" applyFont="1" applyBorder="1" applyAlignment="1">
      <alignment horizontal="center" vertical="center"/>
    </xf>
    <xf numFmtId="0" fontId="3" fillId="0" borderId="37" xfId="0" applyFont="1" applyBorder="1">
      <alignment vertical="center"/>
    </xf>
    <xf numFmtId="49" fontId="3" fillId="0" borderId="21" xfId="0" applyNumberFormat="1" applyFont="1" applyBorder="1" applyAlignment="1">
      <alignment horizontal="center" vertical="top"/>
    </xf>
    <xf numFmtId="0" fontId="3" fillId="0" borderId="38" xfId="0" applyFont="1" applyBorder="1" applyAlignment="1">
      <alignment vertical="top"/>
    </xf>
    <xf numFmtId="213" fontId="3" fillId="0" borderId="0" xfId="0" applyNumberFormat="1" applyFont="1">
      <alignment vertical="center"/>
    </xf>
    <xf numFmtId="0" fontId="35" fillId="0" borderId="104" xfId="0" applyFont="1" applyBorder="1" applyAlignment="1">
      <alignment horizontal="center" vertical="center"/>
    </xf>
    <xf numFmtId="0" fontId="35" fillId="0" borderId="104" xfId="0" applyFont="1" applyBorder="1">
      <alignment vertical="center"/>
    </xf>
    <xf numFmtId="0" fontId="61" fillId="0" borderId="0" xfId="0" applyFont="1" applyAlignment="1">
      <alignment horizontal="right" vertical="center"/>
    </xf>
    <xf numFmtId="0" fontId="3" fillId="0" borderId="0" xfId="0" applyFont="1" applyAlignment="1">
      <alignment horizontal="centerContinuous" vertical="center"/>
    </xf>
    <xf numFmtId="0" fontId="3" fillId="0" borderId="22" xfId="0" applyFont="1" applyBorder="1" applyAlignment="1">
      <alignment horizontal="right" vertical="center"/>
    </xf>
    <xf numFmtId="0" fontId="25" fillId="5" borderId="0" xfId="0" applyFont="1" applyFill="1" applyAlignment="1">
      <alignment horizontal="right" vertical="center"/>
    </xf>
    <xf numFmtId="38" fontId="24" fillId="5" borderId="0" xfId="5" applyFont="1" applyFill="1" applyAlignment="1">
      <alignment vertical="center" shrinkToFit="1"/>
    </xf>
    <xf numFmtId="0" fontId="26" fillId="5" borderId="20" xfId="1" applyFont="1" applyFill="1" applyBorder="1" applyAlignment="1">
      <alignment horizontal="center" vertical="center" shrinkToFit="1"/>
    </xf>
    <xf numFmtId="183" fontId="26" fillId="5" borderId="20" xfId="1" applyNumberFormat="1" applyFont="1" applyFill="1" applyBorder="1" applyAlignment="1">
      <alignment horizontal="center" shrinkToFit="1"/>
    </xf>
    <xf numFmtId="0" fontId="26" fillId="5" borderId="18" xfId="1" applyFont="1" applyFill="1" applyBorder="1" applyAlignment="1">
      <alignment horizontal="center" shrinkToFit="1"/>
    </xf>
    <xf numFmtId="183" fontId="26" fillId="5" borderId="144" xfId="1" applyNumberFormat="1" applyFont="1" applyFill="1" applyBorder="1" applyAlignment="1">
      <alignment horizontal="center" vertical="center" shrinkToFit="1"/>
    </xf>
    <xf numFmtId="183" fontId="26" fillId="5" borderId="104" xfId="1" applyNumberFormat="1" applyFont="1" applyFill="1" applyBorder="1" applyAlignment="1">
      <alignment horizontal="center" vertical="center" shrinkToFit="1"/>
    </xf>
    <xf numFmtId="183" fontId="26" fillId="5" borderId="147" xfId="1" applyNumberFormat="1" applyFont="1" applyFill="1" applyBorder="1" applyAlignment="1">
      <alignment horizontal="center" vertical="center" shrinkToFit="1"/>
    </xf>
    <xf numFmtId="0" fontId="26" fillId="5" borderId="144" xfId="1" applyFont="1" applyFill="1" applyBorder="1" applyAlignment="1">
      <alignment horizontal="center" vertical="center" shrinkToFit="1"/>
    </xf>
    <xf numFmtId="0" fontId="26" fillId="5" borderId="147" xfId="1" applyFont="1" applyFill="1" applyBorder="1" applyAlignment="1">
      <alignment horizontal="center" vertical="center" shrinkToFit="1"/>
    </xf>
    <xf numFmtId="183" fontId="26" fillId="5" borderId="144" xfId="1" applyNumberFormat="1" applyFont="1" applyFill="1" applyBorder="1" applyAlignment="1">
      <alignment vertical="center" shrinkToFit="1"/>
    </xf>
    <xf numFmtId="183" fontId="26" fillId="5" borderId="104" xfId="1" applyNumberFormat="1" applyFont="1" applyFill="1" applyBorder="1" applyAlignment="1">
      <alignment vertical="center" shrinkToFit="1"/>
    </xf>
    <xf numFmtId="183" fontId="26" fillId="5" borderId="147" xfId="1" applyNumberFormat="1" applyFont="1" applyFill="1" applyBorder="1" applyAlignment="1">
      <alignment vertical="center" shrinkToFit="1"/>
    </xf>
    <xf numFmtId="0" fontId="26" fillId="5" borderId="16" xfId="1" applyFont="1" applyFill="1" applyBorder="1" applyAlignment="1">
      <alignment horizontal="center" vertical="center" shrinkToFit="1"/>
    </xf>
    <xf numFmtId="0" fontId="26" fillId="5" borderId="20" xfId="1" applyFont="1" applyFill="1" applyBorder="1" applyAlignment="1">
      <alignment horizontal="center" shrinkToFit="1"/>
    </xf>
    <xf numFmtId="0" fontId="26" fillId="5" borderId="148" xfId="1" applyFont="1" applyFill="1" applyBorder="1" applyAlignment="1">
      <alignment horizontal="center" vertical="center" shrinkToFit="1"/>
    </xf>
    <xf numFmtId="0" fontId="26" fillId="5" borderId="129" xfId="1" applyFont="1" applyFill="1" applyBorder="1" applyAlignment="1">
      <alignment horizontal="center" vertical="center" shrinkToFit="1"/>
    </xf>
    <xf numFmtId="0" fontId="26" fillId="5" borderId="128" xfId="1" applyFont="1" applyFill="1" applyBorder="1" applyAlignment="1">
      <alignment horizontal="center" vertical="center" shrinkToFit="1"/>
    </xf>
    <xf numFmtId="183" fontId="26" fillId="5" borderId="148" xfId="1" applyNumberFormat="1" applyFont="1" applyFill="1" applyBorder="1" applyAlignment="1">
      <alignment horizontal="center" vertical="center" shrinkToFit="1"/>
    </xf>
    <xf numFmtId="183" fontId="26" fillId="5" borderId="129" xfId="1" applyNumberFormat="1" applyFont="1" applyFill="1" applyBorder="1" applyAlignment="1">
      <alignment horizontal="center" vertical="center" shrinkToFit="1"/>
    </xf>
    <xf numFmtId="183" fontId="26" fillId="5" borderId="128" xfId="1" applyNumberFormat="1" applyFont="1" applyFill="1" applyBorder="1" applyAlignment="1">
      <alignment horizontal="center" vertical="center" shrinkToFit="1"/>
    </xf>
    <xf numFmtId="183" fontId="26" fillId="5" borderId="148" xfId="1" applyNumberFormat="1" applyFont="1" applyFill="1" applyBorder="1" applyAlignment="1">
      <alignment vertical="center" shrinkToFit="1"/>
    </xf>
    <xf numFmtId="183" fontId="26" fillId="5" borderId="129" xfId="1" applyNumberFormat="1" applyFont="1" applyFill="1" applyBorder="1" applyAlignment="1">
      <alignment vertical="center" shrinkToFit="1"/>
    </xf>
    <xf numFmtId="183" fontId="26" fillId="5" borderId="128" xfId="1" applyNumberFormat="1" applyFont="1" applyFill="1" applyBorder="1" applyAlignment="1">
      <alignment vertical="center" shrinkToFit="1"/>
    </xf>
    <xf numFmtId="0" fontId="17" fillId="10" borderId="0" xfId="0" applyFont="1" applyFill="1">
      <alignment vertical="center"/>
    </xf>
    <xf numFmtId="0" fontId="17" fillId="10" borderId="20" xfId="0" applyFont="1" applyFill="1" applyBorder="1">
      <alignment vertical="center"/>
    </xf>
    <xf numFmtId="0" fontId="17" fillId="10" borderId="0" xfId="0" applyFont="1" applyFill="1" applyAlignment="1">
      <alignment vertical="top"/>
    </xf>
    <xf numFmtId="0" fontId="33" fillId="10" borderId="0" xfId="0" applyFont="1" applyFill="1">
      <alignment vertical="center"/>
    </xf>
    <xf numFmtId="0" fontId="33" fillId="10" borderId="0" xfId="0" applyFont="1" applyFill="1" applyAlignment="1">
      <alignment vertical="top"/>
    </xf>
    <xf numFmtId="0" fontId="17" fillId="10" borderId="20" xfId="0" applyFont="1" applyFill="1" applyBorder="1" applyAlignment="1">
      <alignment vertical="top"/>
    </xf>
    <xf numFmtId="0" fontId="33" fillId="10" borderId="20" xfId="0" applyFont="1" applyFill="1" applyBorder="1">
      <alignment vertical="center"/>
    </xf>
    <xf numFmtId="0" fontId="33" fillId="10" borderId="0" xfId="0" applyFont="1" applyFill="1" applyAlignment="1">
      <alignment horizontal="left" vertical="center"/>
    </xf>
    <xf numFmtId="190" fontId="17" fillId="10" borderId="0" xfId="0" applyNumberFormat="1" applyFont="1" applyFill="1" applyAlignment="1">
      <alignment horizontal="left" vertical="center"/>
    </xf>
    <xf numFmtId="204" fontId="33" fillId="10" borderId="0" xfId="0" applyNumberFormat="1" applyFont="1" applyFill="1" applyAlignment="1">
      <alignment horizontal="center" vertical="center"/>
    </xf>
    <xf numFmtId="191" fontId="17" fillId="10" borderId="0" xfId="0" applyNumberFormat="1" applyFont="1" applyFill="1" applyAlignment="1">
      <alignment horizontal="left" vertical="center"/>
    </xf>
    <xf numFmtId="205" fontId="17" fillId="10" borderId="0" xfId="5" applyNumberFormat="1" applyFont="1" applyFill="1" applyAlignment="1">
      <alignment horizontal="center" vertical="center"/>
    </xf>
    <xf numFmtId="205" fontId="33" fillId="10" borderId="0" xfId="5" applyNumberFormat="1" applyFont="1" applyFill="1" applyAlignment="1">
      <alignment horizontal="center" vertical="center"/>
    </xf>
    <xf numFmtId="192" fontId="17" fillId="10" borderId="0" xfId="0" applyNumberFormat="1" applyFont="1" applyFill="1" applyAlignment="1">
      <alignment horizontal="left" vertical="center"/>
    </xf>
    <xf numFmtId="9" fontId="17" fillId="10" borderId="0" xfId="0" applyNumberFormat="1" applyFont="1" applyFill="1" applyAlignment="1">
      <alignment horizontal="center" vertical="center"/>
    </xf>
    <xf numFmtId="0" fontId="33" fillId="10" borderId="20" xfId="0" applyFont="1" applyFill="1" applyBorder="1" applyAlignment="1">
      <alignment horizontal="center" vertical="center"/>
    </xf>
    <xf numFmtId="205" fontId="17" fillId="10" borderId="0" xfId="5" applyNumberFormat="1" applyFont="1" applyFill="1" applyBorder="1" applyAlignment="1">
      <alignment horizontal="center" vertical="center"/>
    </xf>
    <xf numFmtId="205" fontId="33" fillId="10" borderId="0" xfId="5" applyNumberFormat="1" applyFont="1" applyFill="1" applyBorder="1" applyAlignment="1">
      <alignment horizontal="center" vertical="center"/>
    </xf>
    <xf numFmtId="0" fontId="17" fillId="10" borderId="26" xfId="0" applyFont="1" applyFill="1" applyBorder="1">
      <alignment vertical="center"/>
    </xf>
    <xf numFmtId="204" fontId="33" fillId="10" borderId="26" xfId="0" applyNumberFormat="1" applyFont="1" applyFill="1" applyBorder="1" applyAlignment="1">
      <alignment horizontal="center" vertical="center"/>
    </xf>
    <xf numFmtId="0" fontId="33" fillId="10" borderId="26" xfId="0" applyFont="1" applyFill="1" applyBorder="1" applyAlignment="1">
      <alignment horizontal="left" vertical="center"/>
    </xf>
    <xf numFmtId="191" fontId="17" fillId="10" borderId="26" xfId="0" applyNumberFormat="1" applyFont="1" applyFill="1" applyBorder="1" applyAlignment="1">
      <alignment horizontal="left" vertical="center"/>
    </xf>
    <xf numFmtId="190" fontId="17" fillId="10" borderId="26" xfId="0" applyNumberFormat="1" applyFont="1" applyFill="1" applyBorder="1" applyAlignment="1">
      <alignment horizontal="left" vertical="center"/>
    </xf>
    <xf numFmtId="205" fontId="17" fillId="10" borderId="26" xfId="5" applyNumberFormat="1" applyFont="1" applyFill="1" applyBorder="1" applyAlignment="1">
      <alignment horizontal="center" vertical="center"/>
    </xf>
    <xf numFmtId="205" fontId="33" fillId="10" borderId="26" xfId="5" applyNumberFormat="1" applyFont="1" applyFill="1" applyBorder="1" applyAlignment="1">
      <alignment horizontal="center" vertical="center"/>
    </xf>
    <xf numFmtId="192" fontId="17" fillId="10" borderId="26" xfId="0" applyNumberFormat="1" applyFont="1" applyFill="1" applyBorder="1" applyAlignment="1">
      <alignment horizontal="left" vertical="center"/>
    </xf>
    <xf numFmtId="9" fontId="17" fillId="10" borderId="26" xfId="0" applyNumberFormat="1" applyFont="1" applyFill="1" applyBorder="1" applyAlignment="1">
      <alignment horizontal="center" vertical="center"/>
    </xf>
    <xf numFmtId="0" fontId="33" fillId="10" borderId="18" xfId="0" applyFont="1" applyFill="1" applyBorder="1" applyAlignment="1">
      <alignment horizontal="center" vertical="center"/>
    </xf>
    <xf numFmtId="0" fontId="3" fillId="10" borderId="26" xfId="0" applyFont="1" applyFill="1" applyBorder="1" applyAlignment="1">
      <alignment horizontal="right" vertical="top"/>
    </xf>
    <xf numFmtId="0" fontId="3" fillId="0" borderId="153" xfId="0" applyFont="1" applyBorder="1" applyAlignment="1">
      <alignment horizontal="center" vertical="center"/>
    </xf>
    <xf numFmtId="0" fontId="17" fillId="0" borderId="157" xfId="0" applyFont="1" applyBorder="1" applyAlignment="1">
      <alignment horizontal="center" vertical="center"/>
    </xf>
    <xf numFmtId="0" fontId="17" fillId="0" borderId="160" xfId="0" applyFont="1" applyBorder="1" applyAlignment="1">
      <alignment horizontal="center" vertical="center"/>
    </xf>
    <xf numFmtId="0" fontId="17" fillId="0" borderId="158" xfId="0" applyFont="1" applyBorder="1" applyAlignment="1">
      <alignment horizontal="center" vertical="center"/>
    </xf>
    <xf numFmtId="0" fontId="17" fillId="0" borderId="161" xfId="0" applyFont="1" applyBorder="1" applyAlignment="1">
      <alignment horizontal="center" vertical="center"/>
    </xf>
    <xf numFmtId="0" fontId="12" fillId="0" borderId="162" xfId="0" applyFont="1" applyBorder="1" applyAlignment="1">
      <alignment horizontal="center" vertical="center" shrinkToFit="1"/>
    </xf>
    <xf numFmtId="0" fontId="63" fillId="0" borderId="158" xfId="0" applyFont="1" applyBorder="1" applyAlignment="1">
      <alignment horizontal="center" vertical="center" wrapText="1"/>
    </xf>
    <xf numFmtId="0" fontId="17" fillId="0" borderId="159" xfId="0" applyFont="1" applyBorder="1" applyAlignment="1">
      <alignment horizontal="center" vertical="center"/>
    </xf>
    <xf numFmtId="0" fontId="66" fillId="0" borderId="0" xfId="0" applyFont="1" applyAlignment="1">
      <alignment vertical="center" shrinkToFit="1"/>
    </xf>
    <xf numFmtId="0" fontId="66" fillId="0" borderId="21" xfId="0" applyFont="1" applyBorder="1" applyAlignment="1">
      <alignment vertical="center" shrinkToFit="1"/>
    </xf>
    <xf numFmtId="0" fontId="33" fillId="0" borderId="13" xfId="0" applyFont="1" applyBorder="1">
      <alignment vertical="center"/>
    </xf>
    <xf numFmtId="38" fontId="64" fillId="0" borderId="13" xfId="4" applyFont="1" applyFill="1" applyBorder="1" applyAlignment="1">
      <alignment vertical="center" wrapText="1"/>
    </xf>
    <xf numFmtId="0" fontId="66" fillId="0" borderId="113" xfId="0" applyFont="1" applyBorder="1" applyAlignment="1">
      <alignment vertical="center" shrinkToFit="1"/>
    </xf>
    <xf numFmtId="0" fontId="66" fillId="0" borderId="14" xfId="0" applyFont="1" applyBorder="1" applyAlignment="1">
      <alignment horizontal="right" vertical="center" shrinkToFit="1"/>
    </xf>
    <xf numFmtId="211" fontId="3" fillId="0" borderId="21" xfId="0" applyNumberFormat="1" applyFont="1" applyBorder="1">
      <alignment vertical="center"/>
    </xf>
    <xf numFmtId="211" fontId="3" fillId="12" borderId="38" xfId="0" applyNumberFormat="1" applyFont="1" applyFill="1" applyBorder="1">
      <alignment vertical="center"/>
    </xf>
    <xf numFmtId="211" fontId="3" fillId="5" borderId="38" xfId="0" applyNumberFormat="1" applyFont="1" applyFill="1" applyBorder="1">
      <alignment vertical="center"/>
    </xf>
    <xf numFmtId="177" fontId="3" fillId="0" borderId="38" xfId="0" applyNumberFormat="1" applyFont="1" applyBorder="1" applyAlignment="1">
      <alignment horizontal="left" vertical="center"/>
    </xf>
    <xf numFmtId="0" fontId="35" fillId="12" borderId="13" xfId="0" applyFont="1" applyFill="1" applyBorder="1" applyAlignment="1">
      <alignment vertical="center" shrinkToFit="1"/>
    </xf>
    <xf numFmtId="206" fontId="35" fillId="12" borderId="13" xfId="0" applyNumberFormat="1" applyFont="1" applyFill="1" applyBorder="1" applyAlignment="1">
      <alignment vertical="center" shrinkToFit="1"/>
    </xf>
    <xf numFmtId="0" fontId="36" fillId="0" borderId="13" xfId="0" applyFont="1" applyBorder="1" applyAlignment="1">
      <alignment vertical="center" shrinkToFit="1"/>
    </xf>
    <xf numFmtId="214" fontId="36" fillId="0" borderId="13" xfId="0" applyNumberFormat="1" applyFont="1" applyBorder="1" applyAlignment="1">
      <alignment vertical="center" shrinkToFit="1"/>
    </xf>
    <xf numFmtId="206" fontId="36" fillId="0" borderId="13" xfId="0" applyNumberFormat="1" applyFont="1" applyBorder="1" applyAlignment="1">
      <alignment vertical="center" shrinkToFit="1"/>
    </xf>
    <xf numFmtId="206" fontId="36" fillId="0" borderId="0" xfId="0" applyNumberFormat="1" applyFont="1">
      <alignment vertical="center"/>
    </xf>
    <xf numFmtId="206" fontId="35" fillId="12" borderId="13" xfId="0" applyNumberFormat="1" applyFont="1" applyFill="1" applyBorder="1" applyAlignment="1">
      <alignment horizontal="center" vertical="center" shrinkToFit="1"/>
    </xf>
    <xf numFmtId="0" fontId="3" fillId="5" borderId="26" xfId="0" applyFont="1" applyFill="1" applyBorder="1" applyAlignment="1">
      <alignment vertical="center" wrapText="1" shrinkToFit="1"/>
    </xf>
    <xf numFmtId="0" fontId="3" fillId="5" borderId="59" xfId="0" applyFont="1" applyFill="1" applyBorder="1" applyAlignment="1">
      <alignment horizontal="center" vertical="center" wrapText="1" shrinkToFit="1"/>
    </xf>
    <xf numFmtId="0" fontId="36" fillId="0" borderId="13" xfId="0" applyFont="1" applyBorder="1">
      <alignment vertical="center"/>
    </xf>
    <xf numFmtId="0" fontId="36" fillId="0" borderId="15" xfId="0" applyFont="1" applyBorder="1">
      <alignment vertical="center"/>
    </xf>
    <xf numFmtId="12" fontId="36" fillId="0" borderId="13" xfId="0" applyNumberFormat="1" applyFont="1" applyBorder="1">
      <alignment vertical="center"/>
    </xf>
    <xf numFmtId="0" fontId="36" fillId="0" borderId="19" xfId="0" applyFont="1" applyBorder="1">
      <alignment vertical="center"/>
    </xf>
    <xf numFmtId="0" fontId="36" fillId="0" borderId="17" xfId="0" applyFont="1" applyBorder="1">
      <alignment vertical="center"/>
    </xf>
    <xf numFmtId="12" fontId="36" fillId="0" borderId="13" xfId="0" applyNumberFormat="1" applyFont="1" applyBorder="1" applyAlignment="1">
      <alignment vertical="center" shrinkToFit="1"/>
    </xf>
    <xf numFmtId="0" fontId="66" fillId="0" borderId="15" xfId="0" applyFont="1" applyBorder="1" applyAlignment="1">
      <alignment vertical="center" shrinkToFit="1"/>
    </xf>
    <xf numFmtId="181" fontId="3" fillId="0" borderId="22" xfId="0" applyNumberFormat="1" applyFont="1" applyBorder="1" applyAlignment="1">
      <alignment horizontal="center" vertical="center"/>
    </xf>
    <xf numFmtId="0" fontId="17" fillId="0" borderId="28" xfId="0" applyFont="1" applyBorder="1">
      <alignment vertical="center"/>
    </xf>
    <xf numFmtId="0" fontId="17" fillId="0" borderId="29" xfId="0" applyFont="1" applyBorder="1">
      <alignment vertical="center"/>
    </xf>
    <xf numFmtId="0" fontId="17" fillId="0" borderId="165" xfId="0" applyFont="1" applyBorder="1" applyAlignment="1">
      <alignment horizontal="center" vertical="center"/>
    </xf>
    <xf numFmtId="0" fontId="3" fillId="0" borderId="166" xfId="0" applyFont="1" applyBorder="1" applyAlignment="1">
      <alignment horizontal="center" vertical="center"/>
    </xf>
    <xf numFmtId="0" fontId="3" fillId="0" borderId="89" xfId="0" applyFont="1" applyBorder="1" applyAlignment="1">
      <alignment horizontal="left" vertical="center"/>
    </xf>
    <xf numFmtId="0" fontId="3" fillId="0" borderId="9" xfId="0" applyFont="1" applyBorder="1" applyAlignment="1">
      <alignment horizontal="left" vertical="center"/>
    </xf>
    <xf numFmtId="0" fontId="3" fillId="0" borderId="6" xfId="0" applyFont="1" applyBorder="1" applyAlignment="1">
      <alignment horizontal="left" vertical="center"/>
    </xf>
    <xf numFmtId="0" fontId="64" fillId="0" borderId="98" xfId="0" applyFont="1" applyBorder="1" applyAlignment="1">
      <alignment vertical="center" wrapText="1"/>
    </xf>
    <xf numFmtId="49" fontId="5" fillId="0" borderId="167" xfId="0" applyNumberFormat="1" applyFont="1" applyBorder="1" applyAlignment="1">
      <alignment horizontal="center" vertical="center"/>
    </xf>
    <xf numFmtId="0" fontId="5" fillId="0" borderId="168" xfId="0" applyFont="1" applyBorder="1" applyAlignment="1">
      <alignment vertical="top"/>
    </xf>
    <xf numFmtId="0" fontId="3" fillId="0" borderId="168" xfId="0" applyFont="1" applyBorder="1">
      <alignment vertical="center"/>
    </xf>
    <xf numFmtId="0" fontId="3" fillId="0" borderId="169" xfId="0" applyFont="1" applyBorder="1">
      <alignment vertical="center"/>
    </xf>
    <xf numFmtId="49" fontId="5" fillId="0" borderId="170" xfId="0" applyNumberFormat="1" applyFont="1" applyBorder="1" applyAlignment="1">
      <alignment horizontal="center" vertical="center"/>
    </xf>
    <xf numFmtId="0" fontId="5" fillId="0" borderId="0" xfId="0" applyFont="1" applyAlignment="1">
      <alignment vertical="top"/>
    </xf>
    <xf numFmtId="0" fontId="3" fillId="0" borderId="171" xfId="0" applyFont="1" applyBorder="1">
      <alignment vertical="center"/>
    </xf>
    <xf numFmtId="0" fontId="3" fillId="0" borderId="170" xfId="0" applyFont="1" applyBorder="1" applyAlignment="1">
      <alignment horizontal="center" vertical="center"/>
    </xf>
    <xf numFmtId="49" fontId="17" fillId="0" borderId="170" xfId="0" applyNumberFormat="1" applyFont="1" applyBorder="1" applyAlignment="1">
      <alignment horizontal="center" vertical="center"/>
    </xf>
    <xf numFmtId="0" fontId="17" fillId="0" borderId="0" xfId="0" applyFont="1" applyAlignment="1">
      <alignment horizontal="left" vertical="top" shrinkToFit="1"/>
    </xf>
    <xf numFmtId="0" fontId="17" fillId="0" borderId="0" xfId="0" applyFont="1" applyAlignment="1">
      <alignment horizontal="right" vertical="center" shrinkToFit="1"/>
    </xf>
    <xf numFmtId="0" fontId="17" fillId="0" borderId="0" xfId="0" applyFont="1" applyAlignment="1">
      <alignment horizontal="left" vertical="top"/>
    </xf>
    <xf numFmtId="0" fontId="17" fillId="0" borderId="0" xfId="0" applyFont="1" applyAlignment="1">
      <alignment horizontal="right" vertical="center"/>
    </xf>
    <xf numFmtId="0" fontId="17" fillId="0" borderId="0" xfId="0" applyFont="1" applyAlignment="1">
      <alignment horizontal="left" vertical="center"/>
    </xf>
    <xf numFmtId="0" fontId="17" fillId="0" borderId="171" xfId="0" applyFont="1" applyBorder="1" applyAlignment="1">
      <alignment horizontal="left" vertical="center"/>
    </xf>
    <xf numFmtId="49" fontId="6" fillId="0" borderId="170" xfId="0" applyNumberFormat="1" applyFont="1" applyBorder="1" applyAlignment="1">
      <alignment horizontal="center" vertical="center"/>
    </xf>
    <xf numFmtId="0" fontId="3" fillId="10" borderId="172" xfId="0" applyFont="1" applyFill="1" applyBorder="1" applyAlignment="1">
      <alignment horizontal="center" vertical="center"/>
    </xf>
    <xf numFmtId="0" fontId="3" fillId="10" borderId="173" xfId="0" applyFont="1" applyFill="1" applyBorder="1" applyAlignment="1">
      <alignment vertical="center" wrapText="1"/>
    </xf>
    <xf numFmtId="179" fontId="3" fillId="5" borderId="38" xfId="0" applyNumberFormat="1" applyFont="1" applyFill="1" applyBorder="1" applyAlignment="1">
      <alignment horizontal="left" vertical="center" shrinkToFit="1"/>
    </xf>
    <xf numFmtId="176" fontId="3" fillId="5" borderId="0" xfId="0" applyNumberFormat="1" applyFont="1" applyFill="1" applyAlignment="1">
      <alignment horizontal="center" vertical="center"/>
    </xf>
    <xf numFmtId="0" fontId="3" fillId="5" borderId="26" xfId="0" applyFont="1" applyFill="1" applyBorder="1" applyAlignment="1">
      <alignment horizontal="right" vertical="center"/>
    </xf>
    <xf numFmtId="0" fontId="3" fillId="0" borderId="0" xfId="0" applyFont="1" applyAlignment="1">
      <alignment horizontal="center" vertical="center" wrapText="1"/>
    </xf>
    <xf numFmtId="0" fontId="68" fillId="0" borderId="20" xfId="0" applyFont="1" applyBorder="1">
      <alignment vertical="center"/>
    </xf>
    <xf numFmtId="49" fontId="68" fillId="0" borderId="15" xfId="0" applyNumberFormat="1" applyFont="1" applyBorder="1" applyAlignment="1">
      <alignment horizontal="center" vertical="center"/>
    </xf>
    <xf numFmtId="49" fontId="68" fillId="0" borderId="19" xfId="0" applyNumberFormat="1" applyFont="1" applyBorder="1" applyAlignment="1">
      <alignment horizontal="center" vertical="center"/>
    </xf>
    <xf numFmtId="0" fontId="68" fillId="0" borderId="0" xfId="0" applyFont="1">
      <alignment vertical="center"/>
    </xf>
    <xf numFmtId="49" fontId="17" fillId="0" borderId="19" xfId="0" applyNumberFormat="1" applyFont="1" applyBorder="1">
      <alignment vertical="center"/>
    </xf>
    <xf numFmtId="0" fontId="17" fillId="0" borderId="19" xfId="0" applyFont="1" applyBorder="1" applyAlignment="1">
      <alignment horizontal="center" vertical="center"/>
    </xf>
    <xf numFmtId="49" fontId="17" fillId="10" borderId="19" xfId="0" applyNumberFormat="1" applyFont="1" applyFill="1" applyBorder="1">
      <alignment vertical="center"/>
    </xf>
    <xf numFmtId="0" fontId="17" fillId="10" borderId="0" xfId="0" applyFont="1" applyFill="1" applyAlignment="1">
      <alignment horizontal="left" vertical="top" wrapText="1"/>
    </xf>
    <xf numFmtId="0" fontId="17" fillId="10" borderId="20" xfId="0" applyFont="1" applyFill="1" applyBorder="1" applyAlignment="1">
      <alignment horizontal="left" vertical="top" wrapText="1"/>
    </xf>
    <xf numFmtId="49" fontId="17" fillId="0" borderId="19" xfId="0" applyNumberFormat="1" applyFont="1" applyBorder="1" applyAlignment="1">
      <alignment horizontal="center" vertical="center"/>
    </xf>
    <xf numFmtId="0" fontId="3" fillId="8" borderId="0" xfId="0" applyFont="1" applyFill="1" applyAlignment="1">
      <alignment horizontal="right" vertical="center"/>
    </xf>
    <xf numFmtId="0" fontId="3" fillId="0" borderId="26" xfId="0" applyFont="1" applyBorder="1" applyAlignment="1">
      <alignment vertical="top" wrapText="1"/>
    </xf>
    <xf numFmtId="49" fontId="68" fillId="10" borderId="15" xfId="0" applyNumberFormat="1" applyFont="1" applyFill="1" applyBorder="1" applyAlignment="1">
      <alignment horizontal="center" vertical="center"/>
    </xf>
    <xf numFmtId="0" fontId="17" fillId="0" borderId="0" xfId="0" applyFont="1" applyAlignment="1">
      <alignment horizontal="center" vertical="center"/>
    </xf>
    <xf numFmtId="0" fontId="17" fillId="0" borderId="0" xfId="0" applyFont="1" applyAlignment="1">
      <alignment vertical="center" shrinkToFit="1"/>
    </xf>
    <xf numFmtId="49" fontId="17" fillId="0" borderId="27" xfId="0" applyNumberFormat="1" applyFont="1" applyBorder="1">
      <alignment vertical="center"/>
    </xf>
    <xf numFmtId="0" fontId="17" fillId="0" borderId="28" xfId="0" applyFont="1" applyBorder="1" applyAlignment="1">
      <alignment horizontal="right" vertical="center"/>
    </xf>
    <xf numFmtId="49" fontId="17" fillId="0" borderId="17" xfId="0" applyNumberFormat="1" applyFont="1" applyBorder="1">
      <alignment vertical="center"/>
    </xf>
    <xf numFmtId="0" fontId="17" fillId="0" borderId="18" xfId="0" applyFont="1" applyBorder="1">
      <alignment vertical="center"/>
    </xf>
    <xf numFmtId="0" fontId="25" fillId="0" borderId="0" xfId="0" applyFont="1">
      <alignment vertical="center"/>
    </xf>
    <xf numFmtId="49" fontId="5" fillId="10" borderId="19" xfId="0" applyNumberFormat="1" applyFont="1" applyFill="1" applyBorder="1" applyAlignment="1">
      <alignment horizontal="center" vertical="center"/>
    </xf>
    <xf numFmtId="0" fontId="17" fillId="0" borderId="17" xfId="0" applyFont="1" applyBorder="1" applyAlignment="1">
      <alignment horizontal="center" vertical="center"/>
    </xf>
    <xf numFmtId="0" fontId="40" fillId="0" borderId="0" xfId="0" applyFont="1">
      <alignment vertical="center"/>
    </xf>
    <xf numFmtId="0" fontId="63" fillId="0" borderId="13" xfId="0" applyFont="1" applyBorder="1">
      <alignment vertical="center"/>
    </xf>
    <xf numFmtId="38" fontId="6" fillId="0" borderId="13" xfId="4" applyFont="1" applyFill="1" applyBorder="1" applyAlignment="1">
      <alignment vertical="center"/>
    </xf>
    <xf numFmtId="176" fontId="25" fillId="5" borderId="0" xfId="0" applyNumberFormat="1" applyFont="1" applyFill="1" applyAlignment="1">
      <alignment horizontal="left" vertical="center" shrinkToFit="1"/>
    </xf>
    <xf numFmtId="199" fontId="3" fillId="0" borderId="0" xfId="0" applyNumberFormat="1" applyFont="1" applyAlignment="1">
      <alignment horizontal="right" vertical="center"/>
    </xf>
    <xf numFmtId="0" fontId="3" fillId="5" borderId="13" xfId="0" applyFont="1" applyFill="1" applyBorder="1" applyAlignment="1">
      <alignment vertical="center" shrinkToFit="1"/>
    </xf>
    <xf numFmtId="0" fontId="3" fillId="5" borderId="38" xfId="0" applyFont="1" applyFill="1" applyBorder="1" applyAlignment="1">
      <alignment horizontal="center" vertical="center" shrinkToFit="1"/>
    </xf>
    <xf numFmtId="0" fontId="30" fillId="5" borderId="0" xfId="0" applyFont="1" applyFill="1" applyAlignment="1">
      <alignment horizontal="right" vertical="center"/>
    </xf>
    <xf numFmtId="0" fontId="17" fillId="0" borderId="26" xfId="0" applyFont="1" applyBorder="1" applyAlignment="1">
      <alignment horizontal="center" vertical="center"/>
    </xf>
    <xf numFmtId="0" fontId="17" fillId="0" borderId="26" xfId="0" applyFont="1" applyBorder="1" applyAlignment="1">
      <alignment horizontal="right" vertical="center"/>
    </xf>
    <xf numFmtId="0" fontId="17" fillId="0" borderId="26" xfId="0" applyFont="1" applyBorder="1" applyAlignment="1">
      <alignment horizontal="left" vertical="center"/>
    </xf>
    <xf numFmtId="0" fontId="17" fillId="0" borderId="26" xfId="0" applyFont="1" applyBorder="1" applyAlignment="1">
      <alignment vertical="center" shrinkToFit="1"/>
    </xf>
    <xf numFmtId="0" fontId="13" fillId="0" borderId="0" xfId="0" applyFont="1">
      <alignment vertical="center"/>
    </xf>
    <xf numFmtId="0" fontId="17" fillId="0" borderId="42" xfId="0" applyFont="1" applyBorder="1">
      <alignment vertical="center"/>
    </xf>
    <xf numFmtId="0" fontId="24" fillId="5" borderId="13" xfId="0" applyFont="1" applyFill="1" applyBorder="1" applyAlignment="1">
      <alignment horizontal="center" vertical="center" shrinkToFit="1"/>
    </xf>
    <xf numFmtId="0" fontId="24" fillId="5" borderId="14" xfId="0" applyFont="1" applyFill="1" applyBorder="1" applyAlignment="1">
      <alignment horizontal="center" vertical="center" shrinkToFit="1"/>
    </xf>
    <xf numFmtId="0" fontId="17" fillId="5" borderId="42" xfId="0" applyFont="1" applyFill="1" applyBorder="1" applyAlignment="1">
      <alignment horizontal="right" vertical="center"/>
    </xf>
    <xf numFmtId="216" fontId="25" fillId="0" borderId="26" xfId="0" applyNumberFormat="1" applyFont="1" applyBorder="1">
      <alignment vertical="center"/>
    </xf>
    <xf numFmtId="217" fontId="25" fillId="0" borderId="26" xfId="0" applyNumberFormat="1" applyFont="1" applyBorder="1">
      <alignment vertical="center"/>
    </xf>
    <xf numFmtId="199" fontId="3" fillId="0" borderId="0" xfId="0" applyNumberFormat="1" applyFont="1">
      <alignment vertical="center"/>
    </xf>
    <xf numFmtId="0" fontId="3" fillId="0" borderId="0" xfId="0" applyFont="1" applyAlignment="1">
      <alignment horizontal="left" vertical="center" wrapText="1"/>
    </xf>
    <xf numFmtId="0" fontId="25" fillId="0" borderId="23" xfId="0" applyFont="1" applyBorder="1" applyAlignment="1">
      <alignment horizontal="center" vertical="center" shrinkToFit="1"/>
    </xf>
    <xf numFmtId="0" fontId="25" fillId="12" borderId="39" xfId="0" applyFont="1" applyFill="1" applyBorder="1" applyAlignment="1">
      <alignment vertical="center" shrinkToFit="1"/>
    </xf>
    <xf numFmtId="9" fontId="72" fillId="0" borderId="112" xfId="0" applyNumberFormat="1" applyFont="1" applyBorder="1" applyAlignment="1">
      <alignment horizontal="center" vertical="center"/>
    </xf>
    <xf numFmtId="206" fontId="72" fillId="0" borderId="13" xfId="0" applyNumberFormat="1" applyFont="1" applyBorder="1" applyAlignment="1">
      <alignment horizontal="center" vertical="center" shrinkToFit="1"/>
    </xf>
    <xf numFmtId="206" fontId="64" fillId="0" borderId="13" xfId="0" applyNumberFormat="1" applyFont="1" applyBorder="1" applyAlignment="1">
      <alignment horizontal="center" vertical="center" shrinkToFit="1"/>
    </xf>
    <xf numFmtId="0" fontId="17" fillId="0" borderId="0" xfId="0" applyFont="1" applyAlignment="1">
      <alignment vertical="center" wrapText="1"/>
    </xf>
    <xf numFmtId="49" fontId="68" fillId="0" borderId="0" xfId="0" applyNumberFormat="1" applyFont="1" applyAlignment="1">
      <alignment horizontal="center" vertical="center"/>
    </xf>
    <xf numFmtId="0" fontId="3" fillId="0" borderId="0" xfId="0" applyFont="1" applyAlignment="1">
      <alignment vertical="top" wrapText="1"/>
    </xf>
    <xf numFmtId="0" fontId="17" fillId="0" borderId="0" xfId="0" applyFont="1" applyAlignment="1">
      <alignment horizontal="left" vertical="center" wrapText="1"/>
    </xf>
    <xf numFmtId="0" fontId="3" fillId="0" borderId="90" xfId="0" applyFont="1" applyBorder="1" applyAlignment="1">
      <alignment horizontal="left" vertical="center"/>
    </xf>
    <xf numFmtId="0" fontId="3" fillId="0" borderId="10" xfId="0" applyFont="1" applyBorder="1" applyAlignment="1">
      <alignment horizontal="left" vertical="center"/>
    </xf>
    <xf numFmtId="0" fontId="3" fillId="0" borderId="7" xfId="0" applyFont="1" applyBorder="1" applyAlignment="1">
      <alignment horizontal="left" vertical="center"/>
    </xf>
    <xf numFmtId="0" fontId="3" fillId="0" borderId="90" xfId="0" applyFont="1" applyBorder="1">
      <alignment vertical="center"/>
    </xf>
    <xf numFmtId="0" fontId="3" fillId="0" borderId="10" xfId="0" applyFont="1" applyBorder="1">
      <alignment vertical="center"/>
    </xf>
    <xf numFmtId="0" fontId="3" fillId="0" borderId="7" xfId="0" applyFont="1" applyBorder="1">
      <alignment vertical="center"/>
    </xf>
    <xf numFmtId="0" fontId="13" fillId="0" borderId="89" xfId="0" applyFont="1" applyBorder="1">
      <alignment vertical="center"/>
    </xf>
    <xf numFmtId="0" fontId="13" fillId="0" borderId="9" xfId="0" applyFont="1" applyBorder="1">
      <alignment vertical="center"/>
    </xf>
    <xf numFmtId="0" fontId="13" fillId="0" borderId="6" xfId="0" applyFont="1" applyBorder="1">
      <alignment vertical="center"/>
    </xf>
    <xf numFmtId="0" fontId="3" fillId="0" borderId="88" xfId="0" applyFont="1" applyBorder="1">
      <alignment vertical="center"/>
    </xf>
    <xf numFmtId="0" fontId="3" fillId="0" borderId="68" xfId="0" applyFont="1" applyBorder="1">
      <alignment vertical="center"/>
    </xf>
    <xf numFmtId="0" fontId="3" fillId="0" borderId="82" xfId="0" applyFont="1" applyBorder="1">
      <alignment vertical="center"/>
    </xf>
    <xf numFmtId="0" fontId="0" fillId="0" borderId="10" xfId="0" applyBorder="1">
      <alignment vertical="center"/>
    </xf>
    <xf numFmtId="0" fontId="0" fillId="0" borderId="7" xfId="0" applyBorder="1">
      <alignment vertical="center"/>
    </xf>
    <xf numFmtId="0" fontId="3" fillId="0" borderId="89" xfId="0" applyFont="1" applyBorder="1">
      <alignment vertical="center"/>
    </xf>
    <xf numFmtId="0" fontId="3" fillId="0" borderId="9" xfId="0" applyFont="1" applyBorder="1">
      <alignment vertical="center"/>
    </xf>
    <xf numFmtId="0" fontId="3" fillId="0" borderId="6" xfId="0" applyFont="1" applyBorder="1">
      <alignment vertical="center"/>
    </xf>
    <xf numFmtId="0" fontId="3" fillId="0" borderId="0" xfId="0" applyFont="1" applyAlignment="1">
      <alignment horizontal="right" vertical="center"/>
    </xf>
    <xf numFmtId="0" fontId="24" fillId="0" borderId="26" xfId="0" applyFont="1" applyBorder="1" applyAlignment="1">
      <alignment vertical="center" shrinkToFit="1"/>
    </xf>
    <xf numFmtId="0" fontId="26" fillId="5" borderId="135" xfId="0" applyFont="1" applyFill="1" applyBorder="1" applyAlignment="1">
      <alignment horizontal="left" vertical="center" wrapText="1"/>
    </xf>
    <xf numFmtId="0" fontId="26" fillId="5" borderId="42" xfId="0" applyFont="1" applyFill="1" applyBorder="1" applyAlignment="1">
      <alignment horizontal="left" vertical="center" wrapText="1"/>
    </xf>
    <xf numFmtId="0" fontId="26" fillId="5" borderId="33" xfId="0" applyFont="1" applyFill="1" applyBorder="1" applyAlignment="1">
      <alignment horizontal="left" vertical="center" wrapText="1"/>
    </xf>
    <xf numFmtId="0" fontId="24" fillId="5" borderId="26" xfId="0" applyFont="1" applyFill="1" applyBorder="1" applyAlignment="1">
      <alignment horizontal="left" vertical="center" shrinkToFit="1"/>
    </xf>
    <xf numFmtId="0" fontId="26" fillId="5" borderId="123" xfId="0" applyFont="1" applyFill="1" applyBorder="1" applyAlignment="1">
      <alignment horizontal="left" vertical="center" wrapText="1"/>
    </xf>
    <xf numFmtId="0" fontId="26" fillId="5" borderId="28" xfId="0" applyFont="1" applyFill="1" applyBorder="1" applyAlignment="1">
      <alignment horizontal="left" vertical="center" wrapText="1"/>
    </xf>
    <xf numFmtId="0" fontId="26" fillId="5" borderId="29" xfId="0" applyFont="1" applyFill="1" applyBorder="1" applyAlignment="1">
      <alignment horizontal="left" vertical="center" wrapText="1"/>
    </xf>
    <xf numFmtId="0" fontId="26" fillId="5" borderId="119" xfId="0" applyFont="1" applyFill="1" applyBorder="1" applyAlignment="1">
      <alignment horizontal="left" vertical="center" wrapText="1"/>
    </xf>
    <xf numFmtId="0" fontId="26" fillId="5" borderId="75" xfId="0" applyFont="1" applyFill="1" applyBorder="1" applyAlignment="1">
      <alignment horizontal="left" vertical="center" wrapText="1"/>
    </xf>
    <xf numFmtId="0" fontId="26" fillId="5" borderId="56" xfId="0" applyFont="1" applyFill="1" applyBorder="1" applyAlignment="1">
      <alignment horizontal="left" vertical="center" wrapText="1"/>
    </xf>
    <xf numFmtId="0" fontId="8" fillId="0" borderId="0" xfId="0" applyFont="1" applyAlignment="1">
      <alignment horizontal="center" vertical="center"/>
    </xf>
    <xf numFmtId="0" fontId="2" fillId="0" borderId="0" xfId="0" applyFont="1" applyAlignment="1">
      <alignment horizontal="center" vertical="center"/>
    </xf>
    <xf numFmtId="0" fontId="3" fillId="0" borderId="47" xfId="0" applyFont="1" applyBorder="1" applyAlignment="1">
      <alignment horizontal="center" vertical="center"/>
    </xf>
    <xf numFmtId="0" fontId="3" fillId="0" borderId="51" xfId="0" applyFont="1" applyBorder="1" applyAlignment="1">
      <alignment horizontal="center" vertical="center"/>
    </xf>
    <xf numFmtId="0" fontId="3" fillId="0" borderId="36" xfId="0" applyFont="1" applyBorder="1" applyAlignment="1">
      <alignment horizontal="center" vertical="center"/>
    </xf>
    <xf numFmtId="0" fontId="3" fillId="0" borderId="137" xfId="0" applyFont="1" applyBorder="1" applyAlignment="1">
      <alignment horizontal="center" vertical="center"/>
    </xf>
    <xf numFmtId="0" fontId="3" fillId="0" borderId="46" xfId="0" applyFont="1" applyBorder="1" applyAlignment="1">
      <alignment horizontal="center" vertical="center"/>
    </xf>
    <xf numFmtId="0" fontId="24" fillId="5" borderId="54" xfId="0" applyFont="1" applyFill="1" applyBorder="1" applyAlignment="1">
      <alignment horizontal="center" vertical="center" shrinkToFit="1"/>
    </xf>
    <xf numFmtId="0" fontId="24" fillId="5" borderId="12" xfId="0" applyFont="1" applyFill="1" applyBorder="1" applyAlignment="1">
      <alignment horizontal="center" vertical="center" shrinkToFit="1"/>
    </xf>
    <xf numFmtId="0" fontId="24" fillId="5" borderId="52" xfId="0" applyFont="1" applyFill="1" applyBorder="1" applyAlignment="1">
      <alignment horizontal="center" vertical="center" shrinkToFit="1"/>
    </xf>
    <xf numFmtId="0" fontId="5" fillId="3" borderId="149" xfId="0" applyFont="1" applyFill="1" applyBorder="1" applyAlignment="1">
      <alignment horizontal="center" vertical="center" wrapText="1"/>
    </xf>
    <xf numFmtId="0" fontId="5" fillId="3" borderId="150" xfId="0" applyFont="1" applyFill="1" applyBorder="1" applyAlignment="1">
      <alignment horizontal="center" vertical="center" wrapText="1"/>
    </xf>
    <xf numFmtId="0" fontId="5" fillId="2" borderId="151" xfId="0" applyFont="1" applyFill="1" applyBorder="1" applyAlignment="1">
      <alignment horizontal="center" vertical="center" textRotation="255"/>
    </xf>
    <xf numFmtId="0" fontId="5" fillId="2" borderId="150" xfId="0" applyFont="1" applyFill="1" applyBorder="1" applyAlignment="1">
      <alignment horizontal="center" vertical="center" textRotation="255"/>
    </xf>
    <xf numFmtId="0" fontId="3" fillId="0" borderId="154" xfId="0" applyFont="1" applyBorder="1">
      <alignment vertical="center"/>
    </xf>
    <xf numFmtId="0" fontId="3" fillId="0" borderId="155" xfId="0" applyFont="1" applyBorder="1">
      <alignment vertical="center"/>
    </xf>
    <xf numFmtId="0" fontId="3" fillId="0" borderId="156" xfId="0" applyFont="1" applyBorder="1">
      <alignment vertical="center"/>
    </xf>
    <xf numFmtId="0" fontId="3" fillId="0" borderId="163" xfId="0" applyFont="1" applyBorder="1">
      <alignment vertical="center"/>
    </xf>
    <xf numFmtId="0" fontId="3" fillId="0" borderId="164" xfId="0" applyFont="1" applyBorder="1">
      <alignment vertical="center"/>
    </xf>
    <xf numFmtId="0" fontId="3" fillId="0" borderId="152" xfId="0" applyFont="1" applyBorder="1">
      <alignment vertical="center"/>
    </xf>
    <xf numFmtId="0" fontId="9" fillId="0" borderId="89" xfId="0" applyFont="1" applyBorder="1" applyAlignment="1">
      <alignment vertical="center" wrapText="1"/>
    </xf>
    <xf numFmtId="0" fontId="9" fillId="0" borderId="9" xfId="0" applyFont="1" applyBorder="1" applyAlignment="1">
      <alignment vertical="center" wrapText="1"/>
    </xf>
    <xf numFmtId="0" fontId="9" fillId="0" borderId="6" xfId="0" applyFont="1" applyBorder="1" applyAlignment="1">
      <alignment vertical="center" wrapText="1"/>
    </xf>
    <xf numFmtId="0" fontId="5" fillId="4" borderId="149" xfId="0" applyFont="1" applyFill="1" applyBorder="1" applyAlignment="1">
      <alignment horizontal="center" vertical="center" textRotation="255"/>
    </xf>
    <xf numFmtId="0" fontId="5" fillId="4" borderId="151" xfId="0" applyFont="1" applyFill="1" applyBorder="1" applyAlignment="1">
      <alignment horizontal="center" vertical="center" textRotation="255"/>
    </xf>
    <xf numFmtId="0" fontId="5" fillId="4" borderId="150" xfId="0" applyFont="1" applyFill="1" applyBorder="1" applyAlignment="1">
      <alignment horizontal="center" vertical="center" textRotation="255"/>
    </xf>
    <xf numFmtId="0" fontId="3" fillId="0" borderId="90" xfId="0" applyFont="1" applyBorder="1" applyAlignment="1">
      <alignment horizontal="left" vertical="center" shrinkToFit="1"/>
    </xf>
    <xf numFmtId="0" fontId="3" fillId="0" borderId="10" xfId="0" applyFont="1" applyBorder="1" applyAlignment="1">
      <alignment horizontal="left" vertical="center" shrinkToFit="1"/>
    </xf>
    <xf numFmtId="0" fontId="17" fillId="0" borderId="0" xfId="0" applyFont="1" applyAlignment="1">
      <alignment horizontal="left" vertical="top" shrinkToFit="1"/>
    </xf>
    <xf numFmtId="0" fontId="17" fillId="5" borderId="0" xfId="0" applyFont="1" applyFill="1" applyAlignment="1">
      <alignment horizontal="left" vertical="top"/>
    </xf>
    <xf numFmtId="0" fontId="3" fillId="0" borderId="37" xfId="0" applyFont="1" applyBorder="1" applyAlignment="1">
      <alignment horizontal="center" vertical="center"/>
    </xf>
    <xf numFmtId="0" fontId="3" fillId="0" borderId="41" xfId="0" applyFont="1" applyBorder="1" applyAlignment="1">
      <alignment horizontal="center" vertical="center"/>
    </xf>
    <xf numFmtId="0" fontId="3" fillId="0" borderId="39" xfId="0" applyFont="1" applyBorder="1" applyAlignment="1">
      <alignment horizontal="center" vertical="center"/>
    </xf>
    <xf numFmtId="0" fontId="3" fillId="0" borderId="13" xfId="0" applyFont="1" applyBorder="1" applyAlignment="1">
      <alignment horizontal="center" vertical="center"/>
    </xf>
    <xf numFmtId="0" fontId="24" fillId="5" borderId="0" xfId="0" applyFont="1" applyFill="1" applyAlignment="1">
      <alignment vertical="top" wrapText="1"/>
    </xf>
    <xf numFmtId="0" fontId="24" fillId="5" borderId="20" xfId="0" applyFont="1" applyFill="1" applyBorder="1" applyAlignment="1">
      <alignment vertical="top" wrapText="1"/>
    </xf>
    <xf numFmtId="0" fontId="24" fillId="5" borderId="26" xfId="0" applyFont="1" applyFill="1" applyBorder="1" applyAlignment="1">
      <alignment vertical="top" wrapText="1"/>
    </xf>
    <xf numFmtId="0" fontId="24" fillId="5" borderId="18" xfId="0" applyFont="1" applyFill="1" applyBorder="1" applyAlignment="1">
      <alignment vertical="top" wrapText="1"/>
    </xf>
    <xf numFmtId="0" fontId="24" fillId="5" borderId="0" xfId="0" applyFont="1" applyFill="1" applyAlignment="1">
      <alignment vertical="center" shrinkToFit="1"/>
    </xf>
    <xf numFmtId="0" fontId="3" fillId="5" borderId="0" xfId="0" applyFont="1" applyFill="1" applyAlignment="1">
      <alignment vertical="center" wrapText="1"/>
    </xf>
    <xf numFmtId="0" fontId="3" fillId="5" borderId="171" xfId="0" applyFont="1" applyFill="1" applyBorder="1" applyAlignment="1">
      <alignment vertical="center" wrapText="1"/>
    </xf>
    <xf numFmtId="0" fontId="17" fillId="5" borderId="0" xfId="0" applyFont="1" applyFill="1" applyAlignment="1">
      <alignment horizontal="left" vertical="center"/>
    </xf>
    <xf numFmtId="0" fontId="17" fillId="5" borderId="171" xfId="0" applyFont="1" applyFill="1" applyBorder="1" applyAlignment="1">
      <alignment horizontal="left" vertical="center"/>
    </xf>
    <xf numFmtId="0" fontId="3" fillId="0" borderId="15" xfId="0" applyFont="1" applyBorder="1" applyAlignment="1">
      <alignment horizontal="center" vertical="center"/>
    </xf>
    <xf numFmtId="0" fontId="3" fillId="0" borderId="25" xfId="0" applyFont="1" applyBorder="1" applyAlignment="1">
      <alignment horizontal="center" vertical="center"/>
    </xf>
    <xf numFmtId="0" fontId="3" fillId="0" borderId="17" xfId="0" applyFont="1" applyBorder="1" applyAlignment="1">
      <alignment horizontal="center" vertical="center"/>
    </xf>
    <xf numFmtId="0" fontId="3" fillId="0" borderId="26" xfId="0" applyFont="1" applyBorder="1" applyAlignment="1">
      <alignment horizontal="center" vertical="center"/>
    </xf>
    <xf numFmtId="0" fontId="3" fillId="5" borderId="17" xfId="0" applyFont="1" applyFill="1" applyBorder="1" applyAlignment="1">
      <alignment horizontal="left" vertical="center" wrapText="1" shrinkToFit="1"/>
    </xf>
    <xf numFmtId="0" fontId="3" fillId="5" borderId="26" xfId="0" applyFont="1" applyFill="1" applyBorder="1" applyAlignment="1">
      <alignment horizontal="left" vertical="center" wrapText="1" shrinkToFit="1"/>
    </xf>
    <xf numFmtId="0" fontId="3" fillId="5" borderId="18" xfId="0" applyFont="1" applyFill="1" applyBorder="1" applyAlignment="1">
      <alignment horizontal="left" vertical="center" wrapText="1" shrinkToFit="1"/>
    </xf>
    <xf numFmtId="176" fontId="24" fillId="5" borderId="0" xfId="0" applyNumberFormat="1" applyFont="1" applyFill="1" applyAlignment="1">
      <alignment horizontal="center" vertical="center" shrinkToFit="1"/>
    </xf>
    <xf numFmtId="176" fontId="24" fillId="5" borderId="20" xfId="0" applyNumberFormat="1" applyFont="1" applyFill="1" applyBorder="1" applyAlignment="1">
      <alignment horizontal="center" vertical="center" shrinkToFit="1"/>
    </xf>
    <xf numFmtId="0" fontId="24" fillId="5" borderId="0" xfId="0" applyFont="1" applyFill="1">
      <alignment vertical="center"/>
    </xf>
    <xf numFmtId="0" fontId="24" fillId="5" borderId="20" xfId="0" applyFont="1" applyFill="1" applyBorder="1">
      <alignment vertical="center"/>
    </xf>
    <xf numFmtId="0" fontId="24" fillId="5" borderId="14" xfId="0" applyFont="1" applyFill="1" applyBorder="1" applyAlignment="1">
      <alignment horizontal="left" vertical="center" shrinkToFit="1"/>
    </xf>
    <xf numFmtId="0" fontId="3" fillId="5" borderId="15" xfId="0" applyFont="1" applyFill="1" applyBorder="1" applyAlignment="1">
      <alignment horizontal="left" vertical="center" wrapText="1" shrinkToFit="1"/>
    </xf>
    <xf numFmtId="0" fontId="3" fillId="5" borderId="25" xfId="0" applyFont="1" applyFill="1" applyBorder="1" applyAlignment="1">
      <alignment horizontal="left" vertical="center" wrapText="1" shrinkToFit="1"/>
    </xf>
    <xf numFmtId="0" fontId="24" fillId="5" borderId="23" xfId="0" applyFont="1" applyFill="1" applyBorder="1" applyAlignment="1">
      <alignment horizontal="left" vertical="center" shrinkToFit="1"/>
    </xf>
    <xf numFmtId="0" fontId="24" fillId="5" borderId="43" xfId="0" applyFont="1" applyFill="1" applyBorder="1" applyAlignment="1">
      <alignment horizontal="left" vertical="center" shrinkToFit="1"/>
    </xf>
    <xf numFmtId="0" fontId="24" fillId="5" borderId="41" xfId="0" applyFont="1" applyFill="1" applyBorder="1" applyAlignment="1">
      <alignment horizontal="left" vertical="center" shrinkToFit="1"/>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16" xfId="0" applyFont="1" applyBorder="1" applyAlignment="1">
      <alignment horizontal="center" vertical="center"/>
    </xf>
    <xf numFmtId="0" fontId="3" fillId="0" borderId="19" xfId="0" applyFont="1" applyBorder="1" applyAlignment="1">
      <alignment horizontal="center" vertical="center"/>
    </xf>
    <xf numFmtId="0" fontId="3" fillId="0" borderId="0" xfId="0" applyFont="1" applyAlignment="1">
      <alignment horizontal="center" vertical="center"/>
    </xf>
    <xf numFmtId="0" fontId="3" fillId="0" borderId="20" xfId="0" applyFont="1" applyBorder="1" applyAlignment="1">
      <alignment horizontal="center" vertical="center"/>
    </xf>
    <xf numFmtId="0" fontId="3" fillId="0" borderId="18" xfId="0" applyFont="1" applyBorder="1" applyAlignment="1">
      <alignment horizontal="center" vertical="center"/>
    </xf>
    <xf numFmtId="0" fontId="24" fillId="5" borderId="21" xfId="0" applyFont="1" applyFill="1" applyBorder="1" applyAlignment="1">
      <alignment horizontal="left" vertical="center" shrinkToFit="1"/>
    </xf>
    <xf numFmtId="0" fontId="24" fillId="5" borderId="38" xfId="0" applyFont="1" applyFill="1" applyBorder="1" applyAlignment="1">
      <alignment horizontal="left" vertical="center" shrinkToFit="1"/>
    </xf>
    <xf numFmtId="177" fontId="3" fillId="5" borderId="0" xfId="0" applyNumberFormat="1" applyFont="1" applyFill="1">
      <alignment vertical="center"/>
    </xf>
    <xf numFmtId="0" fontId="3" fillId="0" borderId="57" xfId="0" applyFont="1" applyBorder="1" applyAlignment="1">
      <alignment horizontal="center" vertical="center"/>
    </xf>
    <xf numFmtId="0" fontId="3" fillId="0" borderId="56" xfId="0" applyFont="1" applyBorder="1" applyAlignment="1">
      <alignment horizontal="center" vertical="center"/>
    </xf>
    <xf numFmtId="0" fontId="24" fillId="5" borderId="14" xfId="0" applyFont="1" applyFill="1" applyBorder="1" applyAlignment="1">
      <alignment horizontal="left" vertical="center" wrapText="1"/>
    </xf>
    <xf numFmtId="0" fontId="24" fillId="5" borderId="37" xfId="0" applyFont="1" applyFill="1" applyBorder="1" applyAlignment="1">
      <alignment horizontal="left" vertical="center" wrapText="1"/>
    </xf>
    <xf numFmtId="0" fontId="24" fillId="5" borderId="37" xfId="0" applyFont="1" applyFill="1" applyBorder="1" applyAlignment="1">
      <alignment horizontal="left" vertical="center" shrinkToFit="1"/>
    </xf>
    <xf numFmtId="0" fontId="24" fillId="5" borderId="45" xfId="0" applyFont="1" applyFill="1" applyBorder="1" applyAlignment="1">
      <alignment horizontal="left" vertical="center" shrinkToFit="1"/>
    </xf>
    <xf numFmtId="0" fontId="24" fillId="5" borderId="30" xfId="0" applyFont="1" applyFill="1" applyBorder="1" applyAlignment="1">
      <alignment horizontal="left" vertical="center" shrinkToFit="1"/>
    </xf>
    <xf numFmtId="0" fontId="24" fillId="5" borderId="18" xfId="0" applyFont="1" applyFill="1" applyBorder="1" applyAlignment="1">
      <alignment horizontal="left" vertical="center" shrinkToFit="1"/>
    </xf>
    <xf numFmtId="0" fontId="3" fillId="0" borderId="30" xfId="0" applyFont="1" applyBorder="1" applyAlignment="1">
      <alignment horizontal="center" vertical="center"/>
    </xf>
    <xf numFmtId="0" fontId="3" fillId="0" borderId="45" xfId="0" applyFont="1" applyBorder="1" applyAlignment="1">
      <alignment horizontal="center" vertical="center"/>
    </xf>
    <xf numFmtId="0" fontId="3" fillId="0" borderId="27" xfId="0" applyFont="1" applyBorder="1" applyAlignment="1">
      <alignment horizontal="center" vertical="center"/>
    </xf>
    <xf numFmtId="0" fontId="3" fillId="0" borderId="29" xfId="0" applyFont="1" applyBorder="1" applyAlignment="1">
      <alignment horizontal="center" vertical="center"/>
    </xf>
    <xf numFmtId="0" fontId="24" fillId="5" borderId="24" xfId="0" applyFont="1" applyFill="1" applyBorder="1" applyAlignment="1">
      <alignment horizontal="left" vertical="center" shrinkToFit="1"/>
    </xf>
    <xf numFmtId="0" fontId="17" fillId="0" borderId="171" xfId="0" applyFont="1" applyBorder="1" applyAlignment="1">
      <alignment horizontal="left" vertical="top" shrinkToFit="1"/>
    </xf>
    <xf numFmtId="0" fontId="5" fillId="5" borderId="0" xfId="0" applyFont="1" applyFill="1" applyAlignment="1">
      <alignment horizontal="left" vertical="top" wrapText="1"/>
    </xf>
    <xf numFmtId="0" fontId="5" fillId="5" borderId="171" xfId="0" applyFont="1" applyFill="1" applyBorder="1" applyAlignment="1">
      <alignment horizontal="left" vertical="top" wrapText="1"/>
    </xf>
    <xf numFmtId="0" fontId="6" fillId="0" borderId="0" xfId="0" applyFont="1" applyAlignment="1">
      <alignment horizontal="left" vertical="top" shrinkToFit="1"/>
    </xf>
    <xf numFmtId="0" fontId="6" fillId="0" borderId="171" xfId="0" applyFont="1" applyBorder="1" applyAlignment="1">
      <alignment horizontal="left" vertical="top" shrinkToFit="1"/>
    </xf>
    <xf numFmtId="0" fontId="3" fillId="5" borderId="0" xfId="0" applyFont="1" applyFill="1" applyAlignment="1">
      <alignment horizontal="left" vertical="center"/>
    </xf>
    <xf numFmtId="0" fontId="3" fillId="10" borderId="173" xfId="0" applyFont="1" applyFill="1" applyBorder="1" applyAlignment="1">
      <alignment horizontal="left" vertical="center" wrapText="1"/>
    </xf>
    <xf numFmtId="0" fontId="3" fillId="10" borderId="173" xfId="0" applyFont="1" applyFill="1" applyBorder="1" applyAlignment="1">
      <alignment horizontal="center" vertical="center" wrapText="1"/>
    </xf>
    <xf numFmtId="0" fontId="3" fillId="10" borderId="174" xfId="0" applyFont="1" applyFill="1" applyBorder="1" applyAlignment="1">
      <alignment horizontal="center" vertical="center" wrapText="1"/>
    </xf>
    <xf numFmtId="178" fontId="3" fillId="5" borderId="38" xfId="0" applyNumberFormat="1" applyFont="1" applyFill="1" applyBorder="1" applyAlignment="1">
      <alignment horizontal="center" vertical="center" shrinkToFit="1"/>
    </xf>
    <xf numFmtId="180" fontId="3" fillId="5" borderId="38" xfId="0" applyNumberFormat="1" applyFont="1" applyFill="1" applyBorder="1" applyAlignment="1">
      <alignment horizontal="center" vertical="center" shrinkToFit="1"/>
    </xf>
    <xf numFmtId="0" fontId="3" fillId="5" borderId="26" xfId="0" applyFont="1" applyFill="1" applyBorder="1" applyAlignment="1">
      <alignment vertical="center" shrinkToFit="1"/>
    </xf>
    <xf numFmtId="0" fontId="3" fillId="5" borderId="18" xfId="0" applyFont="1" applyFill="1" applyBorder="1" applyAlignment="1">
      <alignment vertical="center" shrinkToFit="1"/>
    </xf>
    <xf numFmtId="0" fontId="3" fillId="5" borderId="20" xfId="0" applyFont="1" applyFill="1" applyBorder="1" applyAlignment="1">
      <alignment vertical="center" wrapText="1"/>
    </xf>
    <xf numFmtId="0" fontId="3" fillId="5" borderId="26" xfId="0" applyFont="1" applyFill="1" applyBorder="1" applyAlignment="1">
      <alignment vertical="center" wrapText="1"/>
    </xf>
    <xf numFmtId="0" fontId="3" fillId="5" borderId="18" xfId="0" applyFont="1" applyFill="1" applyBorder="1" applyAlignment="1">
      <alignment vertical="center" wrapText="1"/>
    </xf>
    <xf numFmtId="0" fontId="3" fillId="5" borderId="0" xfId="0" applyFont="1" applyFill="1">
      <alignment vertical="center"/>
    </xf>
    <xf numFmtId="0" fontId="3" fillId="5" borderId="20" xfId="0" applyFont="1" applyFill="1" applyBorder="1">
      <alignment vertical="center"/>
    </xf>
    <xf numFmtId="0" fontId="3" fillId="5" borderId="26" xfId="0" applyFont="1" applyFill="1" applyBorder="1" applyAlignment="1">
      <alignment horizontal="center" vertical="center"/>
    </xf>
    <xf numFmtId="0" fontId="3" fillId="5" borderId="0" xfId="0" applyFont="1" applyFill="1" applyAlignment="1">
      <alignment vertical="center" shrinkToFit="1"/>
    </xf>
    <xf numFmtId="0" fontId="3" fillId="5" borderId="20" xfId="0" applyFont="1" applyFill="1" applyBorder="1" applyAlignment="1">
      <alignment vertical="center" shrinkToFit="1"/>
    </xf>
    <xf numFmtId="0" fontId="3" fillId="0" borderId="0" xfId="0" applyFont="1" applyAlignment="1">
      <alignment vertical="center" wrapText="1"/>
    </xf>
    <xf numFmtId="0" fontId="0" fillId="0" borderId="0" xfId="0" applyAlignment="1">
      <alignment vertical="center" wrapText="1"/>
    </xf>
    <xf numFmtId="0" fontId="0" fillId="0" borderId="20" xfId="0" applyBorder="1" applyAlignment="1">
      <alignment vertical="center" wrapText="1"/>
    </xf>
    <xf numFmtId="0" fontId="0" fillId="0" borderId="26" xfId="0" applyBorder="1" applyAlignment="1">
      <alignment vertical="center" wrapText="1"/>
    </xf>
    <xf numFmtId="0" fontId="0" fillId="0" borderId="18" xfId="0" applyBorder="1" applyAlignment="1">
      <alignment vertical="center" wrapText="1"/>
    </xf>
    <xf numFmtId="0" fontId="3" fillId="0" borderId="0" xfId="0" applyFont="1" applyAlignment="1">
      <alignment horizontal="justify" vertical="top" wrapText="1"/>
    </xf>
    <xf numFmtId="0" fontId="3" fillId="0" borderId="175"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176"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0" xfId="0" applyFont="1" applyAlignment="1">
      <alignment horizontal="center" vertical="center" wrapText="1"/>
    </xf>
    <xf numFmtId="0" fontId="3" fillId="0" borderId="177" xfId="0" applyFont="1" applyBorder="1" applyAlignment="1">
      <alignment horizontal="center" vertical="center" wrapText="1"/>
    </xf>
    <xf numFmtId="0" fontId="3" fillId="0" borderId="178"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79" xfId="0" applyFont="1" applyBorder="1" applyAlignment="1">
      <alignment horizontal="center" vertical="center" wrapText="1"/>
    </xf>
    <xf numFmtId="0" fontId="3" fillId="0" borderId="0" xfId="0" applyFont="1" applyAlignment="1">
      <alignment vertical="top" wrapText="1" shrinkToFit="1"/>
    </xf>
    <xf numFmtId="0" fontId="0" fillId="0" borderId="0" xfId="0" applyAlignment="1">
      <alignment vertical="top" wrapText="1" shrinkToFit="1"/>
    </xf>
    <xf numFmtId="0" fontId="0" fillId="0" borderId="20" xfId="0" applyBorder="1" applyAlignment="1">
      <alignment vertical="top" wrapText="1" shrinkToFit="1"/>
    </xf>
    <xf numFmtId="0" fontId="3" fillId="0" borderId="145" xfId="0" applyFont="1" applyBorder="1" applyAlignment="1">
      <alignment horizontal="center" vertical="center"/>
    </xf>
    <xf numFmtId="0" fontId="3" fillId="0" borderId="146" xfId="0" applyFont="1" applyBorder="1" applyAlignment="1">
      <alignment horizontal="center" vertical="center"/>
    </xf>
    <xf numFmtId="0" fontId="3" fillId="0" borderId="145" xfId="0" applyFont="1" applyBorder="1" applyAlignment="1">
      <alignment horizontal="center" vertical="center" shrinkToFit="1"/>
    </xf>
    <xf numFmtId="0" fontId="3" fillId="0" borderId="146" xfId="0" applyFont="1" applyBorder="1" applyAlignment="1">
      <alignment horizontal="center" vertical="center" shrinkToFit="1"/>
    </xf>
    <xf numFmtId="186" fontId="24" fillId="0" borderId="21" xfId="0" applyNumberFormat="1" applyFont="1" applyBorder="1" applyAlignment="1">
      <alignment horizontal="left" vertical="center" shrinkToFit="1"/>
    </xf>
    <xf numFmtId="186" fontId="24" fillId="0" borderId="38" xfId="0" applyNumberFormat="1" applyFont="1" applyBorder="1" applyAlignment="1">
      <alignment horizontal="left" vertical="center" shrinkToFit="1"/>
    </xf>
    <xf numFmtId="186" fontId="24" fillId="0" borderId="22" xfId="0" applyNumberFormat="1" applyFont="1" applyBorder="1" applyAlignment="1">
      <alignment horizontal="left" vertical="center" shrinkToFit="1"/>
    </xf>
    <xf numFmtId="0" fontId="9" fillId="0" borderId="14" xfId="0" applyFont="1" applyBorder="1" applyAlignment="1">
      <alignment horizontal="right" vertical="center" wrapText="1"/>
    </xf>
    <xf numFmtId="0" fontId="9" fillId="0" borderId="23" xfId="0" applyFont="1" applyBorder="1" applyAlignment="1">
      <alignment horizontal="right" vertical="center"/>
    </xf>
    <xf numFmtId="177" fontId="24" fillId="5" borderId="0" xfId="0" applyNumberFormat="1" applyFont="1" applyFill="1" applyAlignment="1">
      <alignment horizontal="right" vertical="center"/>
    </xf>
    <xf numFmtId="185" fontId="32" fillId="0" borderId="0" xfId="0" applyNumberFormat="1" applyFont="1" applyAlignment="1">
      <alignment horizontal="center" vertical="center"/>
    </xf>
    <xf numFmtId="0" fontId="3" fillId="0" borderId="0" xfId="0" applyFont="1" applyAlignment="1">
      <alignment horizontal="justify" vertical="center" wrapText="1"/>
    </xf>
    <xf numFmtId="0" fontId="24" fillId="5" borderId="43" xfId="0" applyFont="1" applyFill="1" applyBorder="1">
      <alignment vertical="center"/>
    </xf>
    <xf numFmtId="0" fontId="24" fillId="5" borderId="14" xfId="0" applyFont="1" applyFill="1" applyBorder="1">
      <alignment vertical="center"/>
    </xf>
    <xf numFmtId="0" fontId="24" fillId="5" borderId="23" xfId="0" applyFont="1" applyFill="1" applyBorder="1">
      <alignment vertical="center"/>
    </xf>
    <xf numFmtId="0" fontId="24" fillId="0" borderId="58" xfId="0" applyFont="1" applyBorder="1" applyAlignment="1">
      <alignment vertical="center" shrinkToFit="1"/>
    </xf>
    <xf numFmtId="0" fontId="24" fillId="0" borderId="32" xfId="0" applyFont="1" applyBorder="1" applyAlignment="1">
      <alignment vertical="center" shrinkToFit="1"/>
    </xf>
    <xf numFmtId="0" fontId="24" fillId="0" borderId="24" xfId="0" applyFont="1" applyBorder="1" applyAlignment="1">
      <alignment vertical="center" shrinkToFit="1"/>
    </xf>
    <xf numFmtId="0" fontId="24" fillId="0" borderId="42" xfId="0" applyFont="1" applyBorder="1" applyAlignment="1">
      <alignment vertical="center" shrinkToFit="1"/>
    </xf>
    <xf numFmtId="0" fontId="24" fillId="0" borderId="33" xfId="0" applyFont="1" applyBorder="1" applyAlignment="1">
      <alignment vertical="center" shrinkToFit="1"/>
    </xf>
    <xf numFmtId="0" fontId="24" fillId="0" borderId="43" xfId="0" applyFont="1" applyBorder="1" applyAlignment="1">
      <alignment vertical="center" shrinkToFit="1"/>
    </xf>
    <xf numFmtId="0" fontId="24" fillId="0" borderId="37" xfId="0" applyFont="1" applyBorder="1">
      <alignment vertical="center"/>
    </xf>
    <xf numFmtId="0" fontId="24" fillId="0" borderId="14" xfId="0" applyFont="1" applyBorder="1" applyAlignment="1">
      <alignment vertical="center" wrapText="1"/>
    </xf>
    <xf numFmtId="0" fontId="24" fillId="0" borderId="13" xfId="0" applyFont="1" applyBorder="1" applyAlignment="1">
      <alignment vertical="center" wrapText="1"/>
    </xf>
    <xf numFmtId="0" fontId="24" fillId="0" borderId="23" xfId="0" applyFont="1" applyBorder="1" applyAlignment="1">
      <alignment vertical="center" shrinkToFit="1"/>
    </xf>
    <xf numFmtId="0" fontId="24" fillId="0" borderId="40" xfId="0" applyFont="1" applyBorder="1" applyAlignment="1">
      <alignment vertical="center" shrinkToFit="1"/>
    </xf>
    <xf numFmtId="0" fontId="3" fillId="0" borderId="42" xfId="0" applyFont="1" applyBorder="1" applyAlignment="1">
      <alignment horizontal="right" vertical="center"/>
    </xf>
    <xf numFmtId="0" fontId="3" fillId="0" borderId="33" xfId="0" applyFont="1" applyBorder="1" applyAlignment="1">
      <alignment horizontal="right" vertical="center"/>
    </xf>
    <xf numFmtId="0" fontId="24" fillId="5" borderId="13" xfId="0" applyFont="1" applyFill="1" applyBorder="1" applyAlignment="1">
      <alignment vertical="center" shrinkToFit="1"/>
    </xf>
    <xf numFmtId="0" fontId="24" fillId="0" borderId="39" xfId="0" applyFont="1" applyBorder="1" applyAlignment="1">
      <alignment vertical="center" shrinkToFit="1"/>
    </xf>
    <xf numFmtId="187" fontId="24" fillId="5" borderId="13" xfId="0" applyNumberFormat="1" applyFont="1" applyFill="1" applyBorder="1" applyAlignment="1">
      <alignment horizontal="right" vertical="center" shrinkToFit="1"/>
    </xf>
    <xf numFmtId="188" fontId="24" fillId="5" borderId="13" xfId="0" applyNumberFormat="1" applyFont="1" applyFill="1" applyBorder="1" applyAlignment="1">
      <alignment horizontal="right" vertical="center" shrinkToFit="1"/>
    </xf>
    <xf numFmtId="0" fontId="3" fillId="0" borderId="0" xfId="0" applyFont="1" applyAlignment="1">
      <alignment horizontal="left" vertical="center" wrapText="1"/>
    </xf>
    <xf numFmtId="0" fontId="0" fillId="0" borderId="2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26" xfId="0" applyBorder="1" applyAlignment="1">
      <alignment horizontal="center" vertical="center"/>
    </xf>
    <xf numFmtId="0" fontId="0" fillId="0" borderId="18" xfId="0" applyBorder="1" applyAlignment="1">
      <alignment horizontal="center" vertical="center"/>
    </xf>
    <xf numFmtId="0" fontId="24" fillId="0" borderId="13" xfId="0" applyFont="1" applyBorder="1">
      <alignment vertical="center"/>
    </xf>
    <xf numFmtId="0" fontId="27" fillId="0" borderId="13" xfId="0" applyFont="1" applyBorder="1">
      <alignment vertical="center"/>
    </xf>
    <xf numFmtId="0" fontId="27" fillId="0" borderId="21" xfId="0" applyFont="1" applyBorder="1">
      <alignment vertical="center"/>
    </xf>
    <xf numFmtId="0" fontId="0" fillId="0" borderId="0" xfId="0" applyAlignment="1">
      <alignment horizontal="center" vertical="center"/>
    </xf>
    <xf numFmtId="177" fontId="24" fillId="5" borderId="0" xfId="0" applyNumberFormat="1" applyFont="1" applyFill="1" applyAlignment="1">
      <alignment horizontal="right" vertical="center" shrinkToFit="1"/>
    </xf>
    <xf numFmtId="0" fontId="0" fillId="0" borderId="0" xfId="0" applyAlignment="1">
      <alignment horizontal="right" vertical="center" shrinkToFit="1"/>
    </xf>
    <xf numFmtId="0" fontId="23" fillId="0" borderId="0" xfId="0" applyFont="1" applyAlignment="1">
      <alignment horizontal="center" vertical="center"/>
    </xf>
    <xf numFmtId="0" fontId="0" fillId="0" borderId="0" xfId="0">
      <alignment vertical="center"/>
    </xf>
    <xf numFmtId="0" fontId="0" fillId="0" borderId="13" xfId="0" applyBorder="1" applyAlignment="1">
      <alignment horizontal="center" vertical="center"/>
    </xf>
    <xf numFmtId="0" fontId="17" fillId="0" borderId="0" xfId="0" applyFont="1">
      <alignment vertical="center"/>
    </xf>
    <xf numFmtId="0" fontId="17" fillId="5" borderId="0" xfId="0" applyFont="1" applyFill="1" applyAlignment="1">
      <alignment horizontal="left" vertical="center" shrinkToFit="1"/>
    </xf>
    <xf numFmtId="0" fontId="17" fillId="0" borderId="0" xfId="0" applyFont="1" applyAlignment="1">
      <alignment horizontal="left" vertical="center"/>
    </xf>
    <xf numFmtId="189" fontId="17" fillId="0" borderId="0" xfId="0" applyNumberFormat="1" applyFont="1" applyAlignment="1">
      <alignment horizontal="left" vertical="center" shrinkToFit="1"/>
    </xf>
    <xf numFmtId="0" fontId="17" fillId="0" borderId="28" xfId="0" applyFont="1" applyBorder="1">
      <alignment vertical="center"/>
    </xf>
    <xf numFmtId="0" fontId="17" fillId="5" borderId="28" xfId="0" applyFont="1" applyFill="1" applyBorder="1" applyAlignment="1">
      <alignment horizontal="left" vertical="center" shrinkToFit="1"/>
    </xf>
    <xf numFmtId="0" fontId="17" fillId="0" borderId="42" xfId="0" applyFont="1" applyBorder="1">
      <alignment vertical="center"/>
    </xf>
    <xf numFmtId="0" fontId="3" fillId="0" borderId="26" xfId="0" applyFont="1" applyBorder="1" applyAlignment="1">
      <alignment horizontal="left" vertical="center"/>
    </xf>
    <xf numFmtId="0" fontId="17" fillId="8" borderId="0" xfId="0" applyFont="1" applyFill="1" applyAlignment="1">
      <alignment horizontal="left" vertical="top" shrinkToFit="1"/>
    </xf>
    <xf numFmtId="0" fontId="17" fillId="0" borderId="0" xfId="0" applyFont="1" applyAlignment="1">
      <alignment horizontal="center" vertical="center" shrinkToFit="1"/>
    </xf>
    <xf numFmtId="0" fontId="68" fillId="8" borderId="0" xfId="0" applyFont="1" applyFill="1" applyAlignment="1">
      <alignment horizontal="left" vertical="center"/>
    </xf>
    <xf numFmtId="186" fontId="25" fillId="5" borderId="14" xfId="0" applyNumberFormat="1" applyFont="1" applyFill="1" applyBorder="1" applyAlignment="1">
      <alignment horizontal="center" vertical="center" shrinkToFit="1"/>
    </xf>
    <xf numFmtId="0" fontId="25" fillId="5" borderId="55" xfId="0" applyFont="1" applyFill="1" applyBorder="1" applyAlignment="1">
      <alignment horizontal="center" vertical="center" shrinkToFit="1"/>
    </xf>
    <xf numFmtId="0" fontId="25" fillId="5" borderId="24" xfId="0" applyFont="1" applyFill="1" applyBorder="1" applyAlignment="1">
      <alignment horizontal="center" vertical="center" shrinkToFit="1"/>
    </xf>
    <xf numFmtId="0" fontId="68" fillId="0" borderId="25" xfId="0" applyFont="1" applyBorder="1" applyAlignment="1">
      <alignment vertical="top"/>
    </xf>
    <xf numFmtId="0" fontId="68" fillId="0" borderId="16" xfId="0" applyFont="1" applyBorder="1" applyAlignment="1">
      <alignment vertical="top"/>
    </xf>
    <xf numFmtId="0" fontId="3" fillId="0" borderId="0" xfId="0" applyFont="1" applyAlignment="1">
      <alignment vertical="top" wrapText="1"/>
    </xf>
    <xf numFmtId="0" fontId="3" fillId="0" borderId="26" xfId="0" applyFont="1" applyBorder="1">
      <alignment vertical="center"/>
    </xf>
    <xf numFmtId="0" fontId="3" fillId="0" borderId="0" xfId="0" applyFont="1">
      <alignment vertical="center"/>
    </xf>
    <xf numFmtId="0" fontId="24" fillId="5" borderId="20" xfId="0" applyFont="1" applyFill="1" applyBorder="1" applyAlignment="1">
      <alignment vertical="center" shrinkToFit="1"/>
    </xf>
    <xf numFmtId="178" fontId="24" fillId="5" borderId="0" xfId="0" applyNumberFormat="1" applyFont="1" applyFill="1" applyAlignment="1">
      <alignment vertical="center" shrinkToFit="1"/>
    </xf>
    <xf numFmtId="0" fontId="24" fillId="5" borderId="26" xfId="0" applyFont="1" applyFill="1" applyBorder="1">
      <alignment vertical="center"/>
    </xf>
    <xf numFmtId="0" fontId="24" fillId="5" borderId="18" xfId="0" applyFont="1" applyFill="1" applyBorder="1">
      <alignment vertical="center"/>
    </xf>
    <xf numFmtId="0" fontId="68" fillId="0" borderId="25" xfId="0" applyFont="1" applyBorder="1">
      <alignment vertical="center"/>
    </xf>
    <xf numFmtId="0" fontId="68" fillId="0" borderId="16" xfId="0" applyFont="1" applyBorder="1">
      <alignment vertical="center"/>
    </xf>
    <xf numFmtId="177" fontId="25" fillId="5" borderId="26" xfId="0" applyNumberFormat="1" applyFont="1" applyFill="1" applyBorder="1" applyAlignment="1">
      <alignment horizontal="center" vertical="center"/>
    </xf>
    <xf numFmtId="0" fontId="25" fillId="5" borderId="14" xfId="0" applyFont="1" applyFill="1" applyBorder="1" applyAlignment="1">
      <alignment horizontal="center" vertical="center" shrinkToFit="1"/>
    </xf>
    <xf numFmtId="0" fontId="3" fillId="0" borderId="20" xfId="0" applyFont="1" applyBorder="1">
      <alignment vertical="center"/>
    </xf>
    <xf numFmtId="0" fontId="24" fillId="5" borderId="28" xfId="0" applyFont="1" applyFill="1" applyBorder="1" applyAlignment="1">
      <alignment vertical="top" wrapText="1"/>
    </xf>
    <xf numFmtId="0" fontId="24" fillId="5" borderId="29" xfId="0" applyFont="1" applyFill="1" applyBorder="1" applyAlignment="1">
      <alignment vertical="top" wrapText="1"/>
    </xf>
    <xf numFmtId="0" fontId="5" fillId="0" borderId="25" xfId="0" applyFont="1" applyBorder="1">
      <alignment vertical="center"/>
    </xf>
    <xf numFmtId="0" fontId="5" fillId="0" borderId="16" xfId="0" applyFont="1" applyBorder="1">
      <alignment vertical="center"/>
    </xf>
    <xf numFmtId="0" fontId="27" fillId="0" borderId="0" xfId="0" applyFont="1" applyAlignment="1">
      <alignment vertical="center" shrinkToFit="1"/>
    </xf>
    <xf numFmtId="0" fontId="27" fillId="0" borderId="20" xfId="0" applyFont="1" applyBorder="1" applyAlignment="1">
      <alignment vertical="center" shrinkToFit="1"/>
    </xf>
    <xf numFmtId="0" fontId="24" fillId="5" borderId="0" xfId="0" applyFont="1" applyFill="1" applyAlignment="1">
      <alignment vertical="top" shrinkToFit="1"/>
    </xf>
    <xf numFmtId="0" fontId="3" fillId="8" borderId="0" xfId="0" applyFont="1" applyFill="1" applyAlignment="1">
      <alignment horizontal="left" vertical="top" wrapText="1"/>
    </xf>
    <xf numFmtId="0" fontId="25" fillId="0" borderId="42" xfId="0" applyFont="1" applyBorder="1" applyAlignment="1">
      <alignment vertical="center" shrinkToFit="1"/>
    </xf>
    <xf numFmtId="0" fontId="25" fillId="0" borderId="33" xfId="0" applyFont="1" applyBorder="1" applyAlignment="1">
      <alignment vertical="center" shrinkToFit="1"/>
    </xf>
    <xf numFmtId="0" fontId="25" fillId="0" borderId="58" xfId="0" applyFont="1" applyBorder="1" applyAlignment="1">
      <alignment vertical="center" shrinkToFit="1"/>
    </xf>
    <xf numFmtId="0" fontId="25" fillId="0" borderId="32" xfId="0" applyFont="1" applyBorder="1" applyAlignment="1">
      <alignment vertical="center" shrinkToFit="1"/>
    </xf>
    <xf numFmtId="0" fontId="25" fillId="0" borderId="25" xfId="0" applyFont="1" applyBorder="1" applyAlignment="1">
      <alignment vertical="center" wrapText="1"/>
    </xf>
    <xf numFmtId="0" fontId="25" fillId="0" borderId="16" xfId="0" applyFont="1" applyBorder="1" applyAlignment="1">
      <alignment vertical="center" wrapText="1"/>
    </xf>
    <xf numFmtId="0" fontId="25" fillId="0" borderId="28" xfId="0" applyFont="1" applyBorder="1" applyAlignment="1">
      <alignment vertical="center" wrapText="1"/>
    </xf>
    <xf numFmtId="0" fontId="25" fillId="0" borderId="29" xfId="0" applyFont="1" applyBorder="1" applyAlignment="1">
      <alignment vertical="center" wrapText="1"/>
    </xf>
    <xf numFmtId="0" fontId="25" fillId="0" borderId="31" xfId="0" applyFont="1" applyBorder="1" applyAlignment="1">
      <alignment vertical="center" wrapText="1"/>
    </xf>
    <xf numFmtId="0" fontId="25" fillId="0" borderId="45" xfId="0" applyFont="1" applyBorder="1" applyAlignment="1">
      <alignment vertical="center" wrapText="1"/>
    </xf>
    <xf numFmtId="0" fontId="25" fillId="0" borderId="26" xfId="0" applyFont="1" applyBorder="1" applyAlignment="1">
      <alignment vertical="center" wrapText="1"/>
    </xf>
    <xf numFmtId="0" fontId="25" fillId="0" borderId="18" xfId="0" applyFont="1" applyBorder="1" applyAlignment="1">
      <alignment vertical="center" wrapText="1"/>
    </xf>
    <xf numFmtId="0" fontId="25" fillId="0" borderId="18" xfId="0" applyFont="1" applyBorder="1" applyAlignment="1">
      <alignment horizontal="left" vertical="center" shrinkToFit="1"/>
    </xf>
    <xf numFmtId="0" fontId="25" fillId="0" borderId="14" xfId="0" applyFont="1" applyBorder="1" applyAlignment="1">
      <alignment horizontal="left" vertical="center" shrinkToFit="1"/>
    </xf>
    <xf numFmtId="0" fontId="25" fillId="0" borderId="17" xfId="0" applyFont="1" applyBorder="1" applyAlignment="1">
      <alignment horizontal="left" vertical="center" shrinkToFit="1"/>
    </xf>
    <xf numFmtId="0" fontId="25" fillId="0" borderId="0" xfId="0" applyFont="1" applyAlignment="1">
      <alignment vertical="center" shrinkToFit="1"/>
    </xf>
    <xf numFmtId="181" fontId="25" fillId="5" borderId="26" xfId="0" applyNumberFormat="1" applyFont="1" applyFill="1" applyBorder="1" applyAlignment="1">
      <alignment horizontal="center" vertical="center" shrinkToFit="1"/>
    </xf>
    <xf numFmtId="0" fontId="68" fillId="0" borderId="37" xfId="0" applyFont="1" applyBorder="1">
      <alignment vertical="center"/>
    </xf>
    <xf numFmtId="0" fontId="17" fillId="8" borderId="0" xfId="0" applyFont="1" applyFill="1" applyAlignment="1">
      <alignment horizontal="left" vertical="top" wrapText="1"/>
    </xf>
    <xf numFmtId="0" fontId="17" fillId="8" borderId="20" xfId="0" applyFont="1" applyFill="1" applyBorder="1" applyAlignment="1">
      <alignment horizontal="left" vertical="top" wrapText="1"/>
    </xf>
    <xf numFmtId="0" fontId="17" fillId="0" borderId="0" xfId="0" applyFont="1" applyAlignment="1">
      <alignment horizontal="right" vertical="center" shrinkToFit="1"/>
    </xf>
    <xf numFmtId="0" fontId="17" fillId="8" borderId="0" xfId="0" applyFont="1" applyFill="1" applyAlignment="1">
      <alignment horizontal="left" vertical="center"/>
    </xf>
    <xf numFmtId="0" fontId="68" fillId="8" borderId="0" xfId="0" applyFont="1" applyFill="1" applyAlignment="1">
      <alignment horizontal="left" vertical="top" wrapText="1"/>
    </xf>
    <xf numFmtId="0" fontId="68" fillId="8" borderId="20" xfId="0" applyFont="1" applyFill="1" applyBorder="1" applyAlignment="1">
      <alignment horizontal="left" vertical="top" wrapText="1"/>
    </xf>
    <xf numFmtId="0" fontId="68" fillId="0" borderId="0" xfId="0" applyFont="1" applyAlignment="1">
      <alignment horizontal="left" vertical="top" shrinkToFit="1"/>
    </xf>
    <xf numFmtId="0" fontId="17" fillId="8" borderId="0" xfId="0" applyFont="1" applyFill="1" applyAlignment="1">
      <alignment horizontal="left" vertical="center" wrapText="1"/>
    </xf>
    <xf numFmtId="0" fontId="17" fillId="8" borderId="20" xfId="0" applyFont="1" applyFill="1" applyBorder="1" applyAlignment="1">
      <alignment horizontal="left" vertical="center" wrapText="1"/>
    </xf>
    <xf numFmtId="0" fontId="3" fillId="0" borderId="0" xfId="0" applyFont="1" applyAlignment="1">
      <alignment horizontal="left" vertical="top" wrapText="1"/>
    </xf>
    <xf numFmtId="0" fontId="3" fillId="0" borderId="0" xfId="0" applyFont="1" applyAlignment="1">
      <alignment horizontal="center" vertical="top"/>
    </xf>
    <xf numFmtId="0" fontId="3" fillId="0" borderId="18" xfId="0" applyFont="1" applyBorder="1">
      <alignment vertical="center"/>
    </xf>
    <xf numFmtId="0" fontId="17" fillId="0" borderId="20" xfId="0" applyFont="1" applyBorder="1">
      <alignment vertical="center"/>
    </xf>
    <xf numFmtId="0" fontId="17" fillId="0" borderId="0" xfId="0" applyFont="1" applyAlignment="1">
      <alignment vertical="center" shrinkToFit="1"/>
    </xf>
    <xf numFmtId="0" fontId="17" fillId="0" borderId="20" xfId="0" applyFont="1" applyBorder="1" applyAlignment="1">
      <alignment vertical="center" shrinkToFit="1"/>
    </xf>
    <xf numFmtId="0" fontId="17" fillId="0" borderId="29" xfId="0" applyFont="1" applyBorder="1">
      <alignment vertical="center"/>
    </xf>
    <xf numFmtId="0" fontId="3" fillId="0" borderId="31" xfId="0" applyFont="1" applyBorder="1">
      <alignment vertical="center"/>
    </xf>
    <xf numFmtId="0" fontId="3" fillId="0" borderId="45" xfId="0" applyFont="1" applyBorder="1">
      <alignment vertical="center"/>
    </xf>
    <xf numFmtId="192" fontId="3" fillId="0" borderId="0" xfId="0" applyNumberFormat="1" applyFont="1" applyAlignment="1">
      <alignment horizontal="left" vertical="center" shrinkToFit="1"/>
    </xf>
    <xf numFmtId="0" fontId="0" fillId="0" borderId="0" xfId="0" applyAlignment="1">
      <alignment vertical="center" shrinkToFit="1"/>
    </xf>
    <xf numFmtId="0" fontId="24" fillId="5" borderId="0" xfId="0" applyFont="1" applyFill="1" applyAlignment="1">
      <alignment horizontal="center" vertical="center" shrinkToFit="1"/>
    </xf>
    <xf numFmtId="0" fontId="24" fillId="5" borderId="0" xfId="0" applyFont="1" applyFill="1" applyAlignment="1">
      <alignment horizontal="left" vertical="center" shrinkToFit="1"/>
    </xf>
    <xf numFmtId="0" fontId="27" fillId="0" borderId="0" xfId="0" applyFont="1" applyAlignment="1">
      <alignment horizontal="left" vertical="center" shrinkToFit="1"/>
    </xf>
    <xf numFmtId="204" fontId="24" fillId="5" borderId="0" xfId="0" applyNumberFormat="1" applyFont="1" applyFill="1" applyAlignment="1">
      <alignment horizontal="left" vertical="center" shrinkToFit="1"/>
    </xf>
    <xf numFmtId="204" fontId="27" fillId="0" borderId="0" xfId="0" applyNumberFormat="1" applyFont="1" applyAlignment="1">
      <alignment horizontal="left" vertical="center" shrinkToFit="1"/>
    </xf>
    <xf numFmtId="205" fontId="24" fillId="5" borderId="0" xfId="5" applyNumberFormat="1" applyFont="1" applyFill="1" applyAlignment="1">
      <alignment horizontal="left" vertical="center" shrinkToFit="1"/>
    </xf>
    <xf numFmtId="205" fontId="27" fillId="0" borderId="0" xfId="5" applyNumberFormat="1" applyFont="1" applyAlignment="1">
      <alignment horizontal="left" vertical="center" shrinkToFit="1"/>
    </xf>
    <xf numFmtId="9" fontId="24" fillId="5" borderId="0" xfId="0" applyNumberFormat="1" applyFont="1" applyFill="1" applyAlignment="1">
      <alignment horizontal="left" vertical="center" shrinkToFit="1"/>
    </xf>
    <xf numFmtId="0" fontId="27" fillId="5" borderId="0" xfId="0" applyFont="1" applyFill="1" applyAlignment="1">
      <alignment horizontal="left" vertical="center" shrinkToFit="1"/>
    </xf>
    <xf numFmtId="0" fontId="24" fillId="5" borderId="0" xfId="0" quotePrefix="1" applyFont="1" applyFill="1" applyAlignment="1">
      <alignment vertical="top" shrinkToFit="1"/>
    </xf>
    <xf numFmtId="0" fontId="17" fillId="0" borderId="37" xfId="0" applyFont="1" applyBorder="1" applyAlignment="1">
      <alignment horizontal="center" vertical="center"/>
    </xf>
    <xf numFmtId="0" fontId="25" fillId="0" borderId="39" xfId="0" applyFont="1" applyBorder="1" applyAlignment="1">
      <alignment horizontal="center" vertical="center"/>
    </xf>
    <xf numFmtId="0" fontId="68" fillId="0" borderId="20" xfId="0" applyFont="1" applyBorder="1">
      <alignment vertical="center"/>
    </xf>
    <xf numFmtId="0" fontId="68" fillId="0" borderId="43" xfId="0" applyFont="1" applyBorder="1">
      <alignment vertical="center"/>
    </xf>
    <xf numFmtId="0" fontId="68" fillId="10" borderId="16" xfId="0" applyFont="1" applyFill="1" applyBorder="1">
      <alignment vertical="center"/>
    </xf>
    <xf numFmtId="0" fontId="68" fillId="10" borderId="37" xfId="0" applyFont="1" applyFill="1" applyBorder="1">
      <alignment vertical="center"/>
    </xf>
    <xf numFmtId="0" fontId="5" fillId="0" borderId="13" xfId="0" applyFont="1" applyBorder="1" applyAlignment="1">
      <alignment horizontal="center" vertical="center"/>
    </xf>
    <xf numFmtId="0" fontId="5" fillId="0" borderId="37" xfId="0" applyFont="1" applyBorder="1" applyAlignment="1">
      <alignment horizontal="center" vertical="center"/>
    </xf>
    <xf numFmtId="0" fontId="3" fillId="0" borderId="38" xfId="0" applyFont="1" applyBorder="1">
      <alignment vertical="center"/>
    </xf>
    <xf numFmtId="0" fontId="3" fillId="0" borderId="58" xfId="0" applyFont="1" applyBorder="1">
      <alignment vertical="center"/>
    </xf>
    <xf numFmtId="0" fontId="25" fillId="0" borderId="0" xfId="0" applyFont="1" applyAlignment="1">
      <alignment horizontal="center" vertical="center" shrinkToFit="1"/>
    </xf>
    <xf numFmtId="176" fontId="25" fillId="0" borderId="26" xfId="0" applyNumberFormat="1" applyFont="1" applyBorder="1" applyAlignment="1">
      <alignment horizontal="center" vertical="center"/>
    </xf>
    <xf numFmtId="186" fontId="25" fillId="5" borderId="55" xfId="0" applyNumberFormat="1" applyFont="1" applyFill="1" applyBorder="1" applyAlignment="1">
      <alignment horizontal="center" vertical="center" shrinkToFit="1"/>
    </xf>
    <xf numFmtId="186" fontId="25" fillId="5" borderId="24" xfId="0" applyNumberFormat="1" applyFont="1" applyFill="1" applyBorder="1" applyAlignment="1">
      <alignment horizontal="center" vertical="center" shrinkToFit="1"/>
    </xf>
    <xf numFmtId="0" fontId="25" fillId="0" borderId="58" xfId="0" applyFont="1" applyBorder="1" applyAlignment="1">
      <alignment horizontal="left" vertical="center" shrinkToFit="1"/>
    </xf>
    <xf numFmtId="0" fontId="25" fillId="0" borderId="42" xfId="0" applyFont="1" applyBorder="1" applyAlignment="1">
      <alignment horizontal="left" vertical="center" shrinkToFit="1"/>
    </xf>
    <xf numFmtId="0" fontId="25" fillId="0" borderId="37" xfId="0" applyFont="1" applyBorder="1" applyAlignment="1">
      <alignment horizontal="center" vertical="center" wrapText="1" shrinkToFit="1"/>
    </xf>
    <xf numFmtId="0" fontId="25" fillId="0" borderId="14" xfId="0" applyFont="1" applyBorder="1" applyAlignment="1">
      <alignment horizontal="center" vertical="center" shrinkToFit="1"/>
    </xf>
    <xf numFmtId="177" fontId="25" fillId="0" borderId="26" xfId="0" applyNumberFormat="1" applyFont="1" applyBorder="1" applyAlignment="1">
      <alignment horizontal="center" vertical="center"/>
    </xf>
    <xf numFmtId="0" fontId="2" fillId="0" borderId="0" xfId="0" applyFont="1" applyAlignment="1">
      <alignment horizontal="center" vertical="center" shrinkToFit="1"/>
    </xf>
    <xf numFmtId="0" fontId="17" fillId="0" borderId="44" xfId="0" applyFont="1" applyBorder="1" applyAlignment="1">
      <alignment horizontal="center" vertical="center"/>
    </xf>
    <xf numFmtId="0" fontId="17" fillId="0" borderId="32" xfId="0" applyFont="1" applyBorder="1" applyAlignment="1">
      <alignment horizontal="center" vertical="center"/>
    </xf>
    <xf numFmtId="0" fontId="25" fillId="10" borderId="40" xfId="0" applyFont="1" applyFill="1" applyBorder="1" applyAlignment="1">
      <alignment horizontal="center" vertical="center"/>
    </xf>
    <xf numFmtId="0" fontId="25" fillId="10" borderId="33" xfId="0" applyFont="1" applyFill="1" applyBorder="1" applyAlignment="1">
      <alignment horizontal="center" vertical="center"/>
    </xf>
    <xf numFmtId="188" fontId="17" fillId="0" borderId="21" xfId="0" applyNumberFormat="1" applyFont="1" applyBorder="1" applyAlignment="1">
      <alignment horizontal="center" vertical="center" shrinkToFit="1"/>
    </xf>
    <xf numFmtId="188" fontId="17" fillId="0" borderId="22" xfId="0" applyNumberFormat="1" applyFont="1" applyBorder="1" applyAlignment="1">
      <alignment horizontal="center" vertical="center" shrinkToFit="1"/>
    </xf>
    <xf numFmtId="0" fontId="17" fillId="0" borderId="13" xfId="0" applyFont="1" applyBorder="1" applyAlignment="1">
      <alignment horizontal="left" vertical="center" shrinkToFit="1"/>
    </xf>
    <xf numFmtId="0" fontId="17" fillId="0" borderId="17" xfId="0" applyFont="1" applyBorder="1" applyAlignment="1">
      <alignment horizontal="left" vertical="center" shrinkToFit="1"/>
    </xf>
    <xf numFmtId="0" fontId="17" fillId="0" borderId="26" xfId="0" applyFont="1" applyBorder="1" applyAlignment="1">
      <alignment horizontal="left" vertical="center" shrinkToFit="1"/>
    </xf>
    <xf numFmtId="0" fontId="17" fillId="0" borderId="18" xfId="0" applyFont="1" applyBorder="1" applyAlignment="1">
      <alignment horizontal="left" vertical="center" shrinkToFit="1"/>
    </xf>
    <xf numFmtId="186" fontId="17" fillId="0" borderId="21" xfId="0" applyNumberFormat="1" applyFont="1" applyBorder="1" applyAlignment="1">
      <alignment horizontal="center" vertical="center" shrinkToFit="1"/>
    </xf>
    <xf numFmtId="186" fontId="17" fillId="0" borderId="22" xfId="0" applyNumberFormat="1" applyFont="1" applyBorder="1" applyAlignment="1">
      <alignment horizontal="center" vertical="center" shrinkToFit="1"/>
    </xf>
    <xf numFmtId="0" fontId="3" fillId="0" borderId="38" xfId="0" applyFont="1" applyBorder="1" applyAlignment="1">
      <alignment horizontal="center" vertical="center"/>
    </xf>
    <xf numFmtId="187" fontId="17" fillId="0" borderId="13" xfId="0" applyNumberFormat="1" applyFont="1" applyBorder="1" applyAlignment="1">
      <alignment horizontal="center" vertical="center" shrinkToFit="1"/>
    </xf>
    <xf numFmtId="0" fontId="17" fillId="0" borderId="21" xfId="0" applyFont="1" applyBorder="1" applyAlignment="1">
      <alignment horizontal="center" vertical="center"/>
    </xf>
    <xf numFmtId="0" fontId="17" fillId="0" borderId="22" xfId="0" applyFont="1" applyBorder="1" applyAlignment="1">
      <alignment horizontal="center" vertical="center"/>
    </xf>
    <xf numFmtId="181" fontId="25" fillId="0" borderId="26" xfId="0" applyNumberFormat="1" applyFont="1" applyBorder="1" applyAlignment="1">
      <alignment horizontal="center" vertical="center" shrinkToFit="1"/>
    </xf>
    <xf numFmtId="0" fontId="3" fillId="10" borderId="26" xfId="0" applyFont="1" applyFill="1" applyBorder="1">
      <alignment vertical="center"/>
    </xf>
    <xf numFmtId="0" fontId="25" fillId="10" borderId="0" xfId="0" applyFont="1" applyFill="1" applyAlignment="1">
      <alignment horizontal="center" vertical="center" shrinkToFit="1"/>
    </xf>
    <xf numFmtId="176" fontId="25" fillId="10" borderId="26" xfId="0" applyNumberFormat="1" applyFont="1" applyFill="1" applyBorder="1" applyAlignment="1">
      <alignment horizontal="center" vertical="center"/>
    </xf>
    <xf numFmtId="0" fontId="5" fillId="0" borderId="20" xfId="0" applyFont="1" applyBorder="1">
      <alignment vertical="center"/>
    </xf>
    <xf numFmtId="0" fontId="5" fillId="0" borderId="43" xfId="0" applyFont="1" applyBorder="1">
      <alignment vertical="center"/>
    </xf>
    <xf numFmtId="176" fontId="25" fillId="10" borderId="0" xfId="0" applyNumberFormat="1" applyFont="1" applyFill="1" applyAlignment="1">
      <alignment horizontal="center" vertical="top"/>
    </xf>
    <xf numFmtId="176" fontId="25" fillId="0" borderId="0" xfId="0" applyNumberFormat="1" applyFont="1" applyAlignment="1">
      <alignment horizontal="left" vertical="top"/>
    </xf>
    <xf numFmtId="176" fontId="25" fillId="0" borderId="20" xfId="0" applyNumberFormat="1" applyFont="1" applyBorder="1" applyAlignment="1">
      <alignment horizontal="left" vertical="top"/>
    </xf>
    <xf numFmtId="0" fontId="17" fillId="0" borderId="121" xfId="0" applyFont="1" applyBorder="1" applyAlignment="1">
      <alignment horizontal="left" vertical="top" wrapText="1"/>
    </xf>
    <xf numFmtId="0" fontId="17" fillId="0" borderId="31" xfId="0" applyFont="1" applyBorder="1" applyAlignment="1">
      <alignment horizontal="left" vertical="top" wrapText="1"/>
    </xf>
    <xf numFmtId="0" fontId="17" fillId="0" borderId="45" xfId="0" applyFont="1" applyBorder="1" applyAlignment="1">
      <alignment horizontal="left" vertical="top" wrapText="1"/>
    </xf>
    <xf numFmtId="0" fontId="17" fillId="0" borderId="143" xfId="0" applyFont="1" applyBorder="1" applyAlignment="1">
      <alignment horizontal="left" vertical="top" wrapText="1"/>
    </xf>
    <xf numFmtId="0" fontId="17" fillId="0" borderId="0" xfId="0" applyFont="1" applyAlignment="1">
      <alignment horizontal="left" vertical="top" wrapText="1"/>
    </xf>
    <xf numFmtId="0" fontId="17" fillId="0" borderId="20" xfId="0" applyFont="1" applyBorder="1" applyAlignment="1">
      <alignment horizontal="left" vertical="top" wrapText="1"/>
    </xf>
    <xf numFmtId="0" fontId="17" fillId="0" borderId="123" xfId="0" applyFont="1" applyBorder="1" applyAlignment="1">
      <alignment horizontal="left" vertical="top" wrapText="1"/>
    </xf>
    <xf numFmtId="0" fontId="17" fillId="0" borderId="28" xfId="0" applyFont="1" applyBorder="1" applyAlignment="1">
      <alignment horizontal="left" vertical="top" wrapText="1"/>
    </xf>
    <xf numFmtId="0" fontId="17" fillId="0" borderId="29" xfId="0" applyFont="1" applyBorder="1" applyAlignment="1">
      <alignment horizontal="left" vertical="top" wrapText="1"/>
    </xf>
    <xf numFmtId="0" fontId="17" fillId="0" borderId="119" xfId="0" applyFont="1" applyBorder="1" applyAlignment="1">
      <alignment horizontal="left" vertical="top" shrinkToFit="1"/>
    </xf>
    <xf numFmtId="0" fontId="17" fillId="0" borderId="75" xfId="0" applyFont="1" applyBorder="1" applyAlignment="1">
      <alignment horizontal="left" vertical="top" shrinkToFit="1"/>
    </xf>
    <xf numFmtId="0" fontId="17" fillId="0" borderId="120" xfId="0" applyFont="1" applyBorder="1" applyAlignment="1">
      <alignment horizontal="left" vertical="top" shrinkToFit="1"/>
    </xf>
    <xf numFmtId="0" fontId="17" fillId="0" borderId="119" xfId="0" applyFont="1" applyBorder="1" applyAlignment="1">
      <alignment horizontal="left" vertical="center"/>
    </xf>
    <xf numFmtId="0" fontId="17" fillId="0" borderId="75" xfId="0" applyFont="1" applyBorder="1" applyAlignment="1">
      <alignment horizontal="left" vertical="center"/>
    </xf>
    <xf numFmtId="0" fontId="17" fillId="0" borderId="120" xfId="0" applyFont="1" applyBorder="1" applyAlignment="1">
      <alignment horizontal="left" vertical="center"/>
    </xf>
    <xf numFmtId="0" fontId="25" fillId="10" borderId="55" xfId="0" applyFont="1" applyFill="1" applyBorder="1" applyAlignment="1">
      <alignment horizontal="center" vertical="center" shrinkToFit="1"/>
    </xf>
    <xf numFmtId="0" fontId="25" fillId="10" borderId="55" xfId="0" applyFont="1" applyFill="1" applyBorder="1" applyAlignment="1">
      <alignment horizontal="left" vertical="center" shrinkToFit="1"/>
    </xf>
    <xf numFmtId="186" fontId="25" fillId="10" borderId="24" xfId="0" applyNumberFormat="1" applyFont="1" applyFill="1" applyBorder="1" applyAlignment="1">
      <alignment horizontal="center" vertical="center" shrinkToFit="1"/>
    </xf>
    <xf numFmtId="0" fontId="3" fillId="10" borderId="13" xfId="0" applyFont="1" applyFill="1" applyBorder="1" applyAlignment="1">
      <alignment horizontal="center" vertical="center"/>
    </xf>
    <xf numFmtId="186" fontId="25" fillId="10" borderId="55" xfId="0" applyNumberFormat="1" applyFont="1" applyFill="1" applyBorder="1" applyAlignment="1">
      <alignment horizontal="center" vertical="center" shrinkToFit="1"/>
    </xf>
    <xf numFmtId="0" fontId="68" fillId="0" borderId="121" xfId="0" applyFont="1" applyBorder="1" applyAlignment="1">
      <alignment horizontal="left" vertical="top" wrapText="1"/>
    </xf>
    <xf numFmtId="0" fontId="68" fillId="0" borderId="31" xfId="0" applyFont="1" applyBorder="1" applyAlignment="1">
      <alignment horizontal="left" vertical="top" wrapText="1"/>
    </xf>
    <xf numFmtId="0" fontId="68" fillId="0" borderId="45" xfId="0" applyFont="1" applyBorder="1" applyAlignment="1">
      <alignment horizontal="left" vertical="top" wrapText="1"/>
    </xf>
    <xf numFmtId="0" fontId="68" fillId="0" borderId="143" xfId="0" applyFont="1" applyBorder="1" applyAlignment="1">
      <alignment horizontal="left" vertical="top" wrapText="1"/>
    </xf>
    <xf numFmtId="0" fontId="68" fillId="0" borderId="0" xfId="0" applyFont="1" applyAlignment="1">
      <alignment horizontal="left" vertical="top" wrapText="1"/>
    </xf>
    <xf numFmtId="0" fontId="68" fillId="0" borderId="20" xfId="0" applyFont="1" applyBorder="1" applyAlignment="1">
      <alignment horizontal="left" vertical="top" wrapText="1"/>
    </xf>
    <xf numFmtId="0" fontId="68" fillId="0" borderId="123" xfId="0" applyFont="1" applyBorder="1" applyAlignment="1">
      <alignment horizontal="left" vertical="top" wrapText="1"/>
    </xf>
    <xf numFmtId="0" fontId="68" fillId="0" borderId="28" xfId="0" applyFont="1" applyBorder="1" applyAlignment="1">
      <alignment horizontal="left" vertical="top" wrapText="1"/>
    </xf>
    <xf numFmtId="0" fontId="68" fillId="0" borderId="29" xfId="0" applyFont="1" applyBorder="1" applyAlignment="1">
      <alignment horizontal="left" vertical="top" wrapText="1"/>
    </xf>
    <xf numFmtId="0" fontId="17" fillId="0" borderId="121" xfId="0" applyFont="1" applyBorder="1" applyAlignment="1">
      <alignment horizontal="left" vertical="center" wrapText="1"/>
    </xf>
    <xf numFmtId="0" fontId="17" fillId="0" borderId="31" xfId="0" applyFont="1" applyBorder="1" applyAlignment="1">
      <alignment horizontal="left" vertical="center" wrapText="1"/>
    </xf>
    <xf numFmtId="0" fontId="17" fillId="0" borderId="45" xfId="0" applyFont="1" applyBorder="1" applyAlignment="1">
      <alignment horizontal="left" vertical="center" wrapText="1"/>
    </xf>
    <xf numFmtId="0" fontId="17" fillId="0" borderId="143" xfId="0" applyFont="1" applyBorder="1" applyAlignment="1">
      <alignment horizontal="left" vertical="center" wrapText="1"/>
    </xf>
    <xf numFmtId="0" fontId="17" fillId="0" borderId="0" xfId="0" applyFont="1" applyAlignment="1">
      <alignment horizontal="left" vertical="center" wrapText="1"/>
    </xf>
    <xf numFmtId="0" fontId="17" fillId="0" borderId="20" xfId="0" applyFont="1" applyBorder="1" applyAlignment="1">
      <alignment horizontal="left" vertical="center" wrapText="1"/>
    </xf>
    <xf numFmtId="0" fontId="17" fillId="0" borderId="142" xfId="0" applyFont="1" applyBorder="1" applyAlignment="1">
      <alignment horizontal="left" vertical="center" wrapText="1"/>
    </xf>
    <xf numFmtId="0" fontId="17" fillId="0" borderId="26" xfId="0" applyFont="1" applyBorder="1" applyAlignment="1">
      <alignment horizontal="left" vertical="center" wrapText="1"/>
    </xf>
    <xf numFmtId="0" fontId="17" fillId="0" borderId="18" xfId="0" applyFont="1" applyBorder="1" applyAlignment="1">
      <alignment horizontal="left" vertical="center" wrapText="1"/>
    </xf>
    <xf numFmtId="206" fontId="5" fillId="0" borderId="21" xfId="0" applyNumberFormat="1" applyFont="1" applyBorder="1" applyAlignment="1">
      <alignment horizontal="left" vertical="center"/>
    </xf>
    <xf numFmtId="206" fontId="5" fillId="0" borderId="38" xfId="0" applyNumberFormat="1" applyFont="1" applyBorder="1" applyAlignment="1">
      <alignment horizontal="left" vertical="center"/>
    </xf>
    <xf numFmtId="0" fontId="3" fillId="12" borderId="38" xfId="0" applyFont="1" applyFill="1" applyBorder="1" applyAlignment="1">
      <alignment horizontal="left" vertical="center"/>
    </xf>
    <xf numFmtId="0" fontId="3" fillId="12" borderId="22" xfId="0" applyFont="1" applyFill="1" applyBorder="1" applyAlignment="1">
      <alignment horizontal="left" vertical="center"/>
    </xf>
    <xf numFmtId="186" fontId="25" fillId="10" borderId="14" xfId="0" applyNumberFormat="1" applyFont="1" applyFill="1" applyBorder="1" applyAlignment="1">
      <alignment horizontal="center" vertical="center" shrinkToFit="1"/>
    </xf>
    <xf numFmtId="0" fontId="3" fillId="0" borderId="43" xfId="0" applyFont="1" applyBorder="1">
      <alignment vertical="center"/>
    </xf>
    <xf numFmtId="0" fontId="24" fillId="5" borderId="18" xfId="0" applyFont="1" applyFill="1" applyBorder="1" applyAlignment="1">
      <alignment horizontal="left" vertical="top" wrapText="1"/>
    </xf>
    <xf numFmtId="0" fontId="24" fillId="5" borderId="14" xfId="0" applyFont="1" applyFill="1" applyBorder="1" applyAlignment="1">
      <alignment horizontal="left" vertical="top" wrapText="1"/>
    </xf>
    <xf numFmtId="0" fontId="24" fillId="5" borderId="22" xfId="0" applyFont="1" applyFill="1" applyBorder="1" applyAlignment="1">
      <alignment horizontal="left" vertical="top" wrapText="1"/>
    </xf>
    <xf numFmtId="0" fontId="24" fillId="5" borderId="13" xfId="0" applyFont="1" applyFill="1" applyBorder="1" applyAlignment="1">
      <alignment horizontal="left" vertical="top" wrapText="1"/>
    </xf>
    <xf numFmtId="0" fontId="5" fillId="0" borderId="37" xfId="0" applyFont="1" applyBorder="1">
      <alignment vertical="center"/>
    </xf>
    <xf numFmtId="0" fontId="3" fillId="0" borderId="0" xfId="0" applyFont="1" applyAlignment="1">
      <alignment horizontal="left" vertical="center"/>
    </xf>
    <xf numFmtId="189" fontId="3" fillId="0" borderId="0" xfId="0" applyNumberFormat="1" applyFont="1" applyAlignment="1">
      <alignment horizontal="left" vertical="center" shrinkToFit="1"/>
    </xf>
    <xf numFmtId="192" fontId="3" fillId="10" borderId="26" xfId="0" applyNumberFormat="1" applyFont="1" applyFill="1" applyBorder="1" applyAlignment="1">
      <alignment horizontal="left" vertical="center" shrinkToFit="1"/>
    </xf>
    <xf numFmtId="0" fontId="0" fillId="10" borderId="26" xfId="0" applyFill="1" applyBorder="1" applyAlignment="1">
      <alignment vertical="center" shrinkToFit="1"/>
    </xf>
    <xf numFmtId="9" fontId="17" fillId="10" borderId="26" xfId="0" applyNumberFormat="1" applyFont="1" applyFill="1" applyBorder="1" applyAlignment="1">
      <alignment horizontal="left" vertical="center" shrinkToFit="1"/>
    </xf>
    <xf numFmtId="0" fontId="33" fillId="10" borderId="26" xfId="0" applyFont="1" applyFill="1" applyBorder="1" applyAlignment="1">
      <alignment horizontal="left" vertical="center" shrinkToFit="1"/>
    </xf>
    <xf numFmtId="0" fontId="17" fillId="10" borderId="0" xfId="0" applyFont="1" applyFill="1" applyAlignment="1">
      <alignment vertical="center" shrinkToFit="1"/>
    </xf>
    <xf numFmtId="0" fontId="33" fillId="10" borderId="0" xfId="0" applyFont="1" applyFill="1" applyAlignment="1">
      <alignment vertical="center" shrinkToFit="1"/>
    </xf>
    <xf numFmtId="0" fontId="17" fillId="10" borderId="0" xfId="0" applyFont="1" applyFill="1" applyAlignment="1">
      <alignment horizontal="center" vertical="center" shrinkToFit="1"/>
    </xf>
    <xf numFmtId="0" fontId="17" fillId="10" borderId="0" xfId="0" applyFont="1" applyFill="1" applyAlignment="1">
      <alignment horizontal="left" vertical="center" shrinkToFit="1"/>
    </xf>
    <xf numFmtId="0" fontId="33" fillId="10" borderId="0" xfId="0" applyFont="1" applyFill="1" applyAlignment="1">
      <alignment horizontal="left" vertical="center" shrinkToFit="1"/>
    </xf>
    <xf numFmtId="204" fontId="17" fillId="10" borderId="0" xfId="0" applyNumberFormat="1" applyFont="1" applyFill="1" applyAlignment="1">
      <alignment horizontal="left" vertical="center" shrinkToFit="1"/>
    </xf>
    <xf numFmtId="204" fontId="33" fillId="10" borderId="0" xfId="0" applyNumberFormat="1" applyFont="1" applyFill="1" applyAlignment="1">
      <alignment horizontal="left" vertical="center" shrinkToFit="1"/>
    </xf>
    <xf numFmtId="205" fontId="17" fillId="10" borderId="0" xfId="5" applyNumberFormat="1" applyFont="1" applyFill="1" applyBorder="1" applyAlignment="1">
      <alignment horizontal="left" vertical="center" shrinkToFit="1"/>
    </xf>
    <xf numFmtId="205" fontId="33" fillId="10" borderId="0" xfId="5" applyNumberFormat="1" applyFont="1" applyFill="1" applyBorder="1" applyAlignment="1">
      <alignment horizontal="left" vertical="center" shrinkToFit="1"/>
    </xf>
    <xf numFmtId="0" fontId="33" fillId="10" borderId="20" xfId="0" applyFont="1" applyFill="1" applyBorder="1" applyAlignment="1">
      <alignment vertical="center" shrinkToFit="1"/>
    </xf>
    <xf numFmtId="0" fontId="17" fillId="10" borderId="0" xfId="0" applyFont="1" applyFill="1" applyAlignment="1">
      <alignment vertical="top" shrinkToFit="1"/>
    </xf>
    <xf numFmtId="0" fontId="17" fillId="10" borderId="0" xfId="0" quotePrefix="1" applyFont="1" applyFill="1" applyAlignment="1">
      <alignment vertical="top" shrinkToFit="1"/>
    </xf>
    <xf numFmtId="0" fontId="3" fillId="0" borderId="21" xfId="0" applyFont="1" applyBorder="1" applyAlignment="1">
      <alignment horizontal="center" vertical="center" shrinkToFit="1"/>
    </xf>
    <xf numFmtId="0" fontId="3" fillId="0" borderId="38" xfId="0" applyFont="1" applyBorder="1" applyAlignment="1">
      <alignment horizontal="center" vertical="center" shrinkToFit="1"/>
    </xf>
    <xf numFmtId="0" fontId="3" fillId="0" borderId="22" xfId="0" applyFont="1" applyBorder="1" applyAlignment="1">
      <alignment horizontal="center" vertical="center" shrinkToFit="1"/>
    </xf>
    <xf numFmtId="0" fontId="5" fillId="5" borderId="0" xfId="0" applyFont="1" applyFill="1" applyAlignment="1">
      <alignment horizontal="center" vertical="center"/>
    </xf>
    <xf numFmtId="0" fontId="5" fillId="5" borderId="20" xfId="0" applyFont="1" applyFill="1" applyBorder="1" applyAlignment="1">
      <alignment horizontal="center" vertical="center"/>
    </xf>
    <xf numFmtId="0" fontId="25" fillId="0" borderId="26" xfId="0" applyFont="1" applyBorder="1" applyAlignment="1">
      <alignment horizontal="left" vertical="top" wrapText="1" shrinkToFit="1"/>
    </xf>
    <xf numFmtId="0" fontId="25" fillId="0" borderId="18" xfId="0" applyFont="1" applyBorder="1" applyAlignment="1">
      <alignment horizontal="left" vertical="top" wrapText="1" shrinkToFit="1"/>
    </xf>
    <xf numFmtId="0" fontId="24" fillId="0" borderId="18" xfId="0" applyFont="1" applyBorder="1" applyAlignment="1">
      <alignment horizontal="left" vertical="top" wrapText="1"/>
    </xf>
    <xf numFmtId="0" fontId="24" fillId="0" borderId="14" xfId="0" applyFont="1" applyBorder="1" applyAlignment="1">
      <alignment horizontal="left" vertical="top" wrapText="1"/>
    </xf>
    <xf numFmtId="0" fontId="24" fillId="0" borderId="22" xfId="0" applyFont="1" applyBorder="1" applyAlignment="1">
      <alignment horizontal="left" vertical="top" wrapText="1"/>
    </xf>
    <xf numFmtId="0" fontId="24" fillId="0" borderId="13" xfId="0" applyFont="1" applyBorder="1" applyAlignment="1">
      <alignment horizontal="left" vertical="top" wrapText="1"/>
    </xf>
    <xf numFmtId="0" fontId="3" fillId="0" borderId="28" xfId="0" applyFont="1" applyBorder="1">
      <alignment vertical="center"/>
    </xf>
    <xf numFmtId="0" fontId="24" fillId="5" borderId="28" xfId="0" applyFont="1" applyFill="1" applyBorder="1" applyAlignment="1">
      <alignment horizontal="left" vertical="center" shrinkToFit="1"/>
    </xf>
    <xf numFmtId="0" fontId="3" fillId="0" borderId="42" xfId="0" applyFont="1" applyBorder="1">
      <alignment vertical="center"/>
    </xf>
    <xf numFmtId="0" fontId="25" fillId="5" borderId="0" xfId="0" applyFont="1" applyFill="1" applyAlignment="1">
      <alignment horizontal="left" vertical="center" shrinkToFit="1"/>
    </xf>
    <xf numFmtId="181" fontId="3" fillId="0" borderId="0" xfId="0" applyNumberFormat="1" applyFont="1" applyAlignment="1">
      <alignment horizontal="left" vertical="center"/>
    </xf>
    <xf numFmtId="0" fontId="3" fillId="0" borderId="0" xfId="0" applyFont="1" applyAlignment="1">
      <alignment horizontal="distributed" vertical="center" shrinkToFit="1"/>
    </xf>
    <xf numFmtId="0" fontId="3" fillId="0" borderId="0" xfId="0" applyFont="1" applyAlignment="1">
      <alignment horizontal="distributed" vertical="center"/>
    </xf>
    <xf numFmtId="0" fontId="24" fillId="5" borderId="44" xfId="0" applyFont="1" applyFill="1" applyBorder="1" applyAlignment="1">
      <alignment horizontal="center" vertical="center" shrinkToFit="1"/>
    </xf>
    <xf numFmtId="0" fontId="24" fillId="5" borderId="58" xfId="0" applyFont="1" applyFill="1" applyBorder="1" applyAlignment="1">
      <alignment horizontal="center" vertical="center" shrinkToFit="1"/>
    </xf>
    <xf numFmtId="0" fontId="24" fillId="10" borderId="17" xfId="0" applyFont="1" applyFill="1" applyBorder="1" applyAlignment="1">
      <alignment horizontal="center" vertical="center" shrinkToFit="1"/>
    </xf>
    <xf numFmtId="0" fontId="24" fillId="10" borderId="26" xfId="0" applyFont="1" applyFill="1" applyBorder="1" applyAlignment="1">
      <alignment horizontal="center" vertical="center" shrinkToFit="1"/>
    </xf>
    <xf numFmtId="186" fontId="24" fillId="5" borderId="15" xfId="0" applyNumberFormat="1" applyFont="1" applyFill="1" applyBorder="1">
      <alignment vertical="center"/>
    </xf>
    <xf numFmtId="186" fontId="24" fillId="5" borderId="25" xfId="0" applyNumberFormat="1" applyFont="1" applyFill="1" applyBorder="1">
      <alignment vertical="center"/>
    </xf>
    <xf numFmtId="178" fontId="24" fillId="5" borderId="19" xfId="0" applyNumberFormat="1" applyFont="1" applyFill="1" applyBorder="1" applyAlignment="1">
      <alignment horizontal="center" vertical="center"/>
    </xf>
    <xf numFmtId="178" fontId="24" fillId="5" borderId="0" xfId="0" applyNumberFormat="1" applyFont="1" applyFill="1" applyAlignment="1">
      <alignment horizontal="center" vertical="center"/>
    </xf>
    <xf numFmtId="0" fontId="24" fillId="5" borderId="20" xfId="0" applyFont="1" applyFill="1" applyBorder="1" applyAlignment="1">
      <alignment horizontal="left" vertical="center" shrinkToFit="1"/>
    </xf>
    <xf numFmtId="0" fontId="24" fillId="5" borderId="19" xfId="0" applyFont="1" applyFill="1" applyBorder="1" applyAlignment="1">
      <alignment vertical="center" wrapText="1"/>
    </xf>
    <xf numFmtId="0" fontId="24" fillId="5" borderId="0" xfId="0" applyFont="1" applyFill="1" applyAlignment="1">
      <alignment vertical="center" wrapText="1"/>
    </xf>
    <xf numFmtId="0" fontId="24" fillId="5" borderId="20" xfId="0" applyFont="1" applyFill="1" applyBorder="1" applyAlignment="1">
      <alignment vertical="center" wrapText="1"/>
    </xf>
    <xf numFmtId="0" fontId="24" fillId="5" borderId="17" xfId="0" applyFont="1" applyFill="1" applyBorder="1" applyAlignment="1">
      <alignment vertical="center" wrapText="1"/>
    </xf>
    <xf numFmtId="0" fontId="24" fillId="5" borderId="26" xfId="0" applyFont="1" applyFill="1" applyBorder="1" applyAlignment="1">
      <alignment vertical="center" wrapText="1"/>
    </xf>
    <xf numFmtId="0" fontId="24" fillId="5" borderId="18" xfId="0" applyFont="1" applyFill="1" applyBorder="1" applyAlignment="1">
      <alignment vertical="center" wrapText="1"/>
    </xf>
    <xf numFmtId="0" fontId="24" fillId="6" borderId="59" xfId="0" applyFont="1" applyFill="1" applyBorder="1" applyAlignment="1">
      <alignment horizontal="center" vertical="center" shrinkToFit="1"/>
    </xf>
    <xf numFmtId="0" fontId="24" fillId="6" borderId="38" xfId="0" applyFont="1" applyFill="1" applyBorder="1" applyAlignment="1">
      <alignment horizontal="center" vertical="center" shrinkToFit="1"/>
    </xf>
    <xf numFmtId="180" fontId="3" fillId="0" borderId="21" xfId="0" applyNumberFormat="1" applyFont="1" applyBorder="1" applyAlignment="1">
      <alignment horizontal="center" vertical="center" shrinkToFit="1"/>
    </xf>
    <xf numFmtId="180" fontId="3" fillId="0" borderId="38" xfId="0" applyNumberFormat="1" applyFont="1" applyBorder="1" applyAlignment="1">
      <alignment horizontal="center" vertical="center" shrinkToFit="1"/>
    </xf>
    <xf numFmtId="180" fontId="3" fillId="0" borderId="22" xfId="0" applyNumberFormat="1" applyFont="1" applyBorder="1" applyAlignment="1">
      <alignment horizontal="center" vertical="center" shrinkToFit="1"/>
    </xf>
    <xf numFmtId="0" fontId="24" fillId="6" borderId="42" xfId="0" applyFont="1" applyFill="1" applyBorder="1" applyAlignment="1">
      <alignment horizontal="center" vertical="center"/>
    </xf>
    <xf numFmtId="0" fontId="24" fillId="6" borderId="33" xfId="0" applyFont="1" applyFill="1" applyBorder="1" applyAlignment="1">
      <alignment horizontal="center" vertical="center"/>
    </xf>
    <xf numFmtId="0" fontId="24" fillId="5" borderId="21" xfId="0" applyFont="1" applyFill="1" applyBorder="1" applyAlignment="1">
      <alignment vertical="center" shrinkToFit="1"/>
    </xf>
    <xf numFmtId="0" fontId="24" fillId="5" borderId="38" xfId="0" applyFont="1" applyFill="1" applyBorder="1" applyAlignment="1">
      <alignment vertical="center" shrinkToFit="1"/>
    </xf>
    <xf numFmtId="0" fontId="24" fillId="5" borderId="22" xfId="0" applyFont="1" applyFill="1" applyBorder="1" applyAlignment="1">
      <alignment vertical="center" shrinkToFit="1"/>
    </xf>
    <xf numFmtId="0" fontId="24" fillId="5" borderId="15" xfId="0" applyFont="1" applyFill="1" applyBorder="1" applyAlignment="1">
      <alignment vertical="center" wrapText="1"/>
    </xf>
    <xf numFmtId="0" fontId="24" fillId="5" borderId="25" xfId="0" applyFont="1" applyFill="1" applyBorder="1" applyAlignment="1">
      <alignment vertical="center" wrapText="1"/>
    </xf>
    <xf numFmtId="0" fontId="24" fillId="5" borderId="16" xfId="0" applyFont="1" applyFill="1" applyBorder="1" applyAlignment="1">
      <alignment vertical="center" wrapText="1"/>
    </xf>
    <xf numFmtId="195" fontId="24" fillId="5" borderId="25" xfId="0" applyNumberFormat="1" applyFont="1" applyFill="1" applyBorder="1" applyAlignment="1">
      <alignment horizontal="right" vertical="center"/>
    </xf>
    <xf numFmtId="195" fontId="24" fillId="5" borderId="16" xfId="0" applyNumberFormat="1" applyFont="1" applyFill="1" applyBorder="1" applyAlignment="1">
      <alignment horizontal="right" vertical="center"/>
    </xf>
    <xf numFmtId="0" fontId="3" fillId="5" borderId="21" xfId="0" applyFont="1" applyFill="1" applyBorder="1" applyAlignment="1">
      <alignment vertical="center" shrinkToFit="1"/>
    </xf>
    <xf numFmtId="0" fontId="3" fillId="5" borderId="38" xfId="0" applyFont="1" applyFill="1" applyBorder="1" applyAlignment="1">
      <alignment vertical="center" shrinkToFit="1"/>
    </xf>
    <xf numFmtId="0" fontId="3" fillId="5" borderId="22" xfId="0" applyFont="1" applyFill="1" applyBorder="1" applyAlignment="1">
      <alignment vertical="center" shrinkToFit="1"/>
    </xf>
    <xf numFmtId="0" fontId="3" fillId="0" borderId="21" xfId="0" applyFont="1" applyBorder="1" applyAlignment="1">
      <alignment horizontal="right" vertical="center" shrinkToFit="1"/>
    </xf>
    <xf numFmtId="0" fontId="3" fillId="0" borderId="38" xfId="0" applyFont="1" applyBorder="1" applyAlignment="1">
      <alignment horizontal="right" vertical="center" shrinkToFit="1"/>
    </xf>
    <xf numFmtId="194" fontId="3" fillId="0" borderId="21" xfId="0" applyNumberFormat="1" applyFont="1" applyBorder="1" applyAlignment="1">
      <alignment horizontal="right" vertical="center" shrinkToFit="1"/>
    </xf>
    <xf numFmtId="194" fontId="3" fillId="0" borderId="38" xfId="0" applyNumberFormat="1" applyFont="1" applyBorder="1" applyAlignment="1">
      <alignment horizontal="right" vertical="center" shrinkToFit="1"/>
    </xf>
    <xf numFmtId="194" fontId="3" fillId="0" borderId="22" xfId="0" applyNumberFormat="1" applyFont="1" applyBorder="1" applyAlignment="1">
      <alignment horizontal="right" vertical="center" shrinkToFit="1"/>
    </xf>
    <xf numFmtId="0" fontId="24" fillId="6" borderId="13" xfId="0" applyFont="1" applyFill="1" applyBorder="1" applyAlignment="1">
      <alignment horizontal="center" vertical="center" shrinkToFit="1"/>
    </xf>
    <xf numFmtId="0" fontId="24" fillId="6" borderId="22" xfId="0" applyFont="1" applyFill="1" applyBorder="1" applyAlignment="1">
      <alignment horizontal="center" vertical="center" shrinkToFit="1"/>
    </xf>
    <xf numFmtId="0" fontId="13" fillId="0" borderId="23" xfId="0" applyFont="1" applyBorder="1" applyAlignment="1">
      <alignment horizontal="center" vertical="center"/>
    </xf>
    <xf numFmtId="0" fontId="3" fillId="0" borderId="14" xfId="0" applyFont="1" applyBorder="1" applyAlignment="1">
      <alignment horizontal="center" vertical="center"/>
    </xf>
    <xf numFmtId="0" fontId="24" fillId="5" borderId="21" xfId="0" applyFont="1" applyFill="1" applyBorder="1" applyAlignment="1">
      <alignment horizontal="center" vertical="center" shrinkToFit="1"/>
    </xf>
    <xf numFmtId="0" fontId="24" fillId="5" borderId="38" xfId="0" applyFont="1" applyFill="1" applyBorder="1" applyAlignment="1">
      <alignment horizontal="center" vertical="center" shrinkToFit="1"/>
    </xf>
    <xf numFmtId="0" fontId="24" fillId="5" borderId="22" xfId="0" applyFont="1" applyFill="1" applyBorder="1" applyAlignment="1">
      <alignment horizontal="center" vertical="center" shrinkToFit="1"/>
    </xf>
    <xf numFmtId="0" fontId="24" fillId="6" borderId="87" xfId="0" applyFont="1" applyFill="1" applyBorder="1" applyAlignment="1">
      <alignment horizontal="center" vertical="center"/>
    </xf>
    <xf numFmtId="0" fontId="24" fillId="6" borderId="16" xfId="0" applyFont="1" applyFill="1" applyBorder="1" applyAlignment="1">
      <alignment horizontal="center" vertical="center"/>
    </xf>
    <xf numFmtId="0" fontId="24" fillId="6" borderId="15" xfId="0" applyFont="1" applyFill="1" applyBorder="1" applyAlignment="1">
      <alignment horizontal="center" vertical="center"/>
    </xf>
    <xf numFmtId="0" fontId="24" fillId="6" borderId="25" xfId="0" applyFont="1" applyFill="1" applyBorder="1" applyAlignment="1">
      <alignment horizontal="center" vertical="center"/>
    </xf>
    <xf numFmtId="0" fontId="24" fillId="6" borderId="86" xfId="0" applyFont="1" applyFill="1" applyBorder="1" applyAlignment="1">
      <alignment horizontal="center" vertical="center"/>
    </xf>
    <xf numFmtId="197" fontId="24" fillId="5" borderId="18" xfId="0" applyNumberFormat="1" applyFont="1" applyFill="1" applyBorder="1" applyAlignment="1">
      <alignment horizontal="center" vertical="center"/>
    </xf>
    <xf numFmtId="197" fontId="24" fillId="5" borderId="17" xfId="0" applyNumberFormat="1" applyFont="1" applyFill="1" applyBorder="1" applyAlignment="1">
      <alignment horizontal="center" vertical="center"/>
    </xf>
    <xf numFmtId="0" fontId="24" fillId="6" borderId="21" xfId="0" applyFont="1" applyFill="1" applyBorder="1" applyAlignment="1">
      <alignment horizontal="center" vertical="center" shrinkToFit="1"/>
    </xf>
    <xf numFmtId="186" fontId="24" fillId="5" borderId="21" xfId="0" applyNumberFormat="1" applyFont="1" applyFill="1" applyBorder="1">
      <alignment vertical="center"/>
    </xf>
    <xf numFmtId="186" fontId="24" fillId="5" borderId="38" xfId="0" applyNumberFormat="1" applyFont="1" applyFill="1" applyBorder="1">
      <alignment vertical="center"/>
    </xf>
    <xf numFmtId="195" fontId="24" fillId="5" borderId="38" xfId="0" applyNumberFormat="1" applyFont="1" applyFill="1" applyBorder="1" applyAlignment="1">
      <alignment horizontal="right" vertical="center"/>
    </xf>
    <xf numFmtId="195" fontId="24" fillId="5" borderId="22" xfId="0" applyNumberFormat="1" applyFont="1" applyFill="1" applyBorder="1" applyAlignment="1">
      <alignment horizontal="right" vertical="center"/>
    </xf>
    <xf numFmtId="0" fontId="24" fillId="5" borderId="19" xfId="0" applyFont="1" applyFill="1" applyBorder="1" applyAlignment="1">
      <alignment vertical="center" shrinkToFit="1"/>
    </xf>
    <xf numFmtId="0" fontId="24" fillId="6" borderId="21" xfId="0" applyFont="1" applyFill="1" applyBorder="1" applyAlignment="1">
      <alignment horizontal="center" vertical="center"/>
    </xf>
    <xf numFmtId="0" fontId="24" fillId="6" borderId="38" xfId="0" applyFont="1" applyFill="1" applyBorder="1" applyAlignment="1">
      <alignment horizontal="center" vertical="center"/>
    </xf>
    <xf numFmtId="0" fontId="24" fillId="6" borderId="85" xfId="0" applyFont="1" applyFill="1" applyBorder="1" applyAlignment="1">
      <alignment horizontal="center" vertical="center"/>
    </xf>
    <xf numFmtId="0" fontId="24" fillId="6" borderId="59" xfId="0" applyFont="1" applyFill="1" applyBorder="1" applyAlignment="1">
      <alignment horizontal="center" vertical="center"/>
    </xf>
    <xf numFmtId="0" fontId="24" fillId="6" borderId="22" xfId="0" applyFont="1" applyFill="1" applyBorder="1" applyAlignment="1">
      <alignment horizontal="center" vertical="center"/>
    </xf>
    <xf numFmtId="0" fontId="24" fillId="5" borderId="17" xfId="0" applyFont="1" applyFill="1" applyBorder="1" applyAlignment="1">
      <alignment horizontal="center" vertical="center" shrinkToFit="1"/>
    </xf>
    <xf numFmtId="0" fontId="24" fillId="5" borderId="26" xfId="0" applyFont="1" applyFill="1" applyBorder="1" applyAlignment="1">
      <alignment horizontal="center" vertical="center" shrinkToFit="1"/>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64" xfId="0" applyFont="1" applyBorder="1" applyAlignment="1">
      <alignment horizontal="center" vertical="center"/>
    </xf>
    <xf numFmtId="0" fontId="8" fillId="0" borderId="96" xfId="0" applyFont="1" applyBorder="1" applyAlignment="1">
      <alignment horizontal="center" vertical="center"/>
    </xf>
    <xf numFmtId="0" fontId="8" fillId="0" borderId="28" xfId="0" applyFont="1" applyBorder="1" applyAlignment="1">
      <alignment horizontal="center" vertical="center"/>
    </xf>
    <xf numFmtId="0" fontId="3" fillId="0" borderId="95" xfId="0" applyFont="1" applyBorder="1">
      <alignment vertical="center"/>
    </xf>
    <xf numFmtId="0" fontId="3" fillId="0" borderId="29" xfId="0" applyFont="1" applyBorder="1">
      <alignment vertical="center"/>
    </xf>
    <xf numFmtId="0" fontId="3" fillId="0" borderId="28" xfId="0" applyFont="1" applyBorder="1" applyAlignment="1">
      <alignment horizontal="center" vertical="center"/>
    </xf>
    <xf numFmtId="196" fontId="24" fillId="5" borderId="94" xfId="0" applyNumberFormat="1" applyFont="1" applyFill="1" applyBorder="1" applyAlignment="1">
      <alignment vertical="center" shrinkToFit="1"/>
    </xf>
    <xf numFmtId="196" fontId="24" fillId="5" borderId="55" xfId="0" applyNumberFormat="1" applyFont="1" applyFill="1" applyBorder="1" applyAlignment="1">
      <alignment vertical="center" shrinkToFit="1"/>
    </xf>
    <xf numFmtId="196" fontId="24" fillId="5" borderId="43" xfId="0" applyNumberFormat="1" applyFont="1" applyFill="1" applyBorder="1" applyAlignment="1">
      <alignment vertical="center" shrinkToFit="1"/>
    </xf>
    <xf numFmtId="49" fontId="24" fillId="5" borderId="93" xfId="0" applyNumberFormat="1" applyFont="1" applyFill="1" applyBorder="1" applyAlignment="1">
      <alignment vertical="center" wrapText="1"/>
    </xf>
    <xf numFmtId="49" fontId="24" fillId="5" borderId="72" xfId="0" applyNumberFormat="1" applyFont="1" applyFill="1" applyBorder="1" applyAlignment="1">
      <alignment vertical="center" wrapText="1"/>
    </xf>
    <xf numFmtId="49" fontId="24" fillId="5" borderId="49" xfId="0" applyNumberFormat="1" applyFont="1" applyFill="1" applyBorder="1" applyAlignment="1">
      <alignment vertical="center" wrapText="1"/>
    </xf>
    <xf numFmtId="49" fontId="24" fillId="5" borderId="34" xfId="0" applyNumberFormat="1" applyFont="1" applyFill="1" applyBorder="1" applyAlignment="1">
      <alignment vertical="center" wrapText="1"/>
    </xf>
    <xf numFmtId="0" fontId="3" fillId="0" borderId="62" xfId="0" applyFont="1" applyBorder="1" applyAlignment="1">
      <alignment horizontal="center" vertical="center"/>
    </xf>
    <xf numFmtId="0" fontId="3" fillId="0" borderId="63" xfId="0" applyFont="1" applyBorder="1" applyAlignment="1">
      <alignment horizontal="center" vertical="center"/>
    </xf>
    <xf numFmtId="0" fontId="3" fillId="0" borderId="64" xfId="0" applyFont="1" applyBorder="1" applyAlignment="1">
      <alignment horizontal="center" vertical="center"/>
    </xf>
    <xf numFmtId="196" fontId="24" fillId="5" borderId="14" xfId="0" applyNumberFormat="1" applyFont="1" applyFill="1" applyBorder="1" applyAlignment="1">
      <alignment vertical="center" shrinkToFit="1"/>
    </xf>
    <xf numFmtId="0" fontId="3" fillId="0" borderId="68" xfId="0" applyFont="1" applyBorder="1" applyAlignment="1">
      <alignment horizontal="left" vertical="center" shrinkToFit="1"/>
    </xf>
    <xf numFmtId="0" fontId="3" fillId="0" borderId="67" xfId="0" applyFont="1" applyBorder="1" applyAlignment="1">
      <alignment horizontal="left" vertical="center" shrinkToFit="1"/>
    </xf>
    <xf numFmtId="0" fontId="68" fillId="0" borderId="0" xfId="0" applyFont="1">
      <alignment vertical="center"/>
    </xf>
    <xf numFmtId="0" fontId="17" fillId="0" borderId="0" xfId="0" applyFont="1" applyAlignment="1">
      <alignment horizontal="justify" vertical="top" wrapText="1"/>
    </xf>
    <xf numFmtId="0" fontId="17" fillId="0" borderId="0" xfId="0" applyFont="1" applyAlignment="1">
      <alignment vertical="center" wrapText="1"/>
    </xf>
    <xf numFmtId="0" fontId="3" fillId="0" borderId="13" xfId="0" applyFont="1" applyBorder="1">
      <alignment vertical="center"/>
    </xf>
    <xf numFmtId="0" fontId="3" fillId="0" borderId="21" xfId="0" applyFont="1" applyBorder="1">
      <alignment vertical="center"/>
    </xf>
    <xf numFmtId="0" fontId="3" fillId="0" borderId="22" xfId="0" applyFont="1" applyBorder="1">
      <alignment vertical="center"/>
    </xf>
    <xf numFmtId="215" fontId="3" fillId="0" borderId="26" xfId="0" applyNumberFormat="1" applyFont="1" applyBorder="1" applyAlignment="1">
      <alignment horizontal="left" vertical="center"/>
    </xf>
    <xf numFmtId="0" fontId="3" fillId="5" borderId="22" xfId="0" applyFont="1" applyFill="1" applyBorder="1" applyAlignment="1">
      <alignment horizontal="left" vertical="center" shrinkToFit="1"/>
    </xf>
    <xf numFmtId="0" fontId="3" fillId="5" borderId="13" xfId="0" applyFont="1" applyFill="1" applyBorder="1" applyAlignment="1">
      <alignment horizontal="left" vertical="center" shrinkToFit="1"/>
    </xf>
    <xf numFmtId="0" fontId="3" fillId="5" borderId="13" xfId="0" applyFont="1" applyFill="1" applyBorder="1" applyAlignment="1">
      <alignment horizontal="center" vertical="center" shrinkToFit="1"/>
    </xf>
    <xf numFmtId="0" fontId="24" fillId="5" borderId="22" xfId="0" applyFont="1" applyFill="1" applyBorder="1" applyAlignment="1">
      <alignment horizontal="left" vertical="center" shrinkToFit="1"/>
    </xf>
    <xf numFmtId="0" fontId="24" fillId="5" borderId="13" xfId="0" applyFont="1" applyFill="1" applyBorder="1" applyAlignment="1">
      <alignment horizontal="left" vertical="center" shrinkToFit="1"/>
    </xf>
    <xf numFmtId="0" fontId="24" fillId="5" borderId="13" xfId="0" applyFont="1" applyFill="1" applyBorder="1" applyAlignment="1">
      <alignment horizontal="center" vertical="center" shrinkToFit="1"/>
    </xf>
    <xf numFmtId="0" fontId="3" fillId="0" borderId="99" xfId="0" applyFont="1" applyBorder="1" applyAlignment="1">
      <alignment horizontal="center" vertical="center"/>
    </xf>
    <xf numFmtId="0" fontId="3" fillId="0" borderId="100" xfId="0" applyFont="1" applyBorder="1" applyAlignment="1">
      <alignment horizontal="center" vertical="center"/>
    </xf>
    <xf numFmtId="0" fontId="3" fillId="0" borderId="101" xfId="0" applyFont="1" applyBorder="1" applyAlignment="1">
      <alignment horizontal="center" vertical="center"/>
    </xf>
    <xf numFmtId="0" fontId="3" fillId="0" borderId="102" xfId="0" applyFont="1" applyBorder="1" applyAlignment="1">
      <alignment horizontal="center" vertical="center"/>
    </xf>
    <xf numFmtId="0" fontId="24" fillId="5" borderId="14" xfId="0" applyFont="1" applyFill="1" applyBorder="1" applyAlignment="1">
      <alignment horizontal="center" vertical="center" shrinkToFit="1"/>
    </xf>
    <xf numFmtId="0" fontId="3" fillId="0" borderId="21" xfId="0" applyFont="1" applyBorder="1" applyAlignment="1">
      <alignment horizontal="left" vertical="center"/>
    </xf>
    <xf numFmtId="0" fontId="3" fillId="0" borderId="38" xfId="0" applyFont="1" applyBorder="1" applyAlignment="1">
      <alignment horizontal="left" vertical="center"/>
    </xf>
    <xf numFmtId="0" fontId="3" fillId="0" borderId="22" xfId="0" applyFont="1" applyBorder="1" applyAlignment="1">
      <alignment horizontal="left" vertical="center"/>
    </xf>
    <xf numFmtId="212" fontId="25" fillId="0" borderId="38" xfId="0" applyNumberFormat="1" applyFont="1" applyBorder="1" applyAlignment="1">
      <alignment horizontal="left" vertical="center" shrinkToFit="1"/>
    </xf>
    <xf numFmtId="212" fontId="25" fillId="0" borderId="22" xfId="0" applyNumberFormat="1" applyFont="1" applyBorder="1" applyAlignment="1">
      <alignment horizontal="left" vertical="center" shrinkToFit="1"/>
    </xf>
    <xf numFmtId="0" fontId="25" fillId="0" borderId="25" xfId="0" applyFont="1" applyBorder="1" applyAlignment="1">
      <alignment horizontal="left" vertical="center" shrinkToFit="1"/>
    </xf>
    <xf numFmtId="0" fontId="25" fillId="0" borderId="25" xfId="0" applyFont="1" applyBorder="1" applyAlignment="1">
      <alignment horizontal="left" vertical="center" wrapText="1"/>
    </xf>
    <xf numFmtId="0" fontId="25" fillId="0" borderId="16" xfId="0" applyFont="1" applyBorder="1" applyAlignment="1">
      <alignment horizontal="left" vertical="center" wrapText="1"/>
    </xf>
    <xf numFmtId="0" fontId="25" fillId="0" borderId="0" xfId="0" applyFont="1" applyAlignment="1">
      <alignment horizontal="left" vertical="center" wrapText="1"/>
    </xf>
    <xf numFmtId="0" fontId="25" fillId="0" borderId="20" xfId="0" applyFont="1" applyBorder="1" applyAlignment="1">
      <alignment horizontal="left" vertical="center" wrapText="1"/>
    </xf>
    <xf numFmtId="181" fontId="25" fillId="0" borderId="26" xfId="0" applyNumberFormat="1" applyFont="1" applyBorder="1" applyAlignment="1">
      <alignment horizontal="center" vertical="center"/>
    </xf>
    <xf numFmtId="12" fontId="3" fillId="0" borderId="21" xfId="0" applyNumberFormat="1" applyFont="1" applyBorder="1" applyAlignment="1">
      <alignment horizontal="left" vertical="center"/>
    </xf>
    <xf numFmtId="12" fontId="3" fillId="0" borderId="38" xfId="0" applyNumberFormat="1" applyFont="1" applyBorder="1" applyAlignment="1">
      <alignment horizontal="left" vertical="center"/>
    </xf>
    <xf numFmtId="12" fontId="3" fillId="0" borderId="22" xfId="0" applyNumberFormat="1" applyFont="1" applyBorder="1" applyAlignment="1">
      <alignment horizontal="left" vertical="center"/>
    </xf>
    <xf numFmtId="0" fontId="25" fillId="0" borderId="30" xfId="0" applyFont="1" applyBorder="1">
      <alignment vertical="center"/>
    </xf>
    <xf numFmtId="0" fontId="25" fillId="0" borderId="31" xfId="0" applyFont="1" applyBorder="1">
      <alignment vertical="center"/>
    </xf>
    <xf numFmtId="0" fontId="25" fillId="0" borderId="45" xfId="0" applyFont="1" applyBorder="1">
      <alignment vertical="center"/>
    </xf>
    <xf numFmtId="0" fontId="25" fillId="0" borderId="0" xfId="0" applyFont="1" applyAlignment="1">
      <alignment vertical="center" wrapText="1"/>
    </xf>
    <xf numFmtId="0" fontId="25" fillId="0" borderId="20" xfId="0" applyFont="1" applyBorder="1" applyAlignment="1">
      <alignment vertical="center" wrapText="1"/>
    </xf>
    <xf numFmtId="0" fontId="25" fillId="0" borderId="40" xfId="0" applyFont="1" applyBorder="1" applyAlignment="1">
      <alignment vertical="center" shrinkToFit="1"/>
    </xf>
    <xf numFmtId="0" fontId="29" fillId="0" borderId="42" xfId="0" applyFont="1" applyBorder="1" applyAlignment="1">
      <alignment vertical="center" shrinkToFit="1"/>
    </xf>
    <xf numFmtId="0" fontId="25" fillId="0" borderId="15" xfId="0" applyFont="1" applyBorder="1">
      <alignment vertical="center"/>
    </xf>
    <xf numFmtId="0" fontId="25" fillId="0" borderId="25" xfId="0" applyFont="1" applyBorder="1">
      <alignment vertical="center"/>
    </xf>
    <xf numFmtId="0" fontId="25" fillId="0" borderId="16" xfId="0" applyFont="1" applyBorder="1">
      <alignment vertical="center"/>
    </xf>
    <xf numFmtId="0" fontId="25" fillId="0" borderId="44" xfId="0" applyFont="1" applyBorder="1" applyAlignment="1">
      <alignment vertical="center" shrinkToFit="1"/>
    </xf>
    <xf numFmtId="0" fontId="25" fillId="0" borderId="20" xfId="0" applyFont="1" applyBorder="1" applyAlignment="1">
      <alignment vertical="center" shrinkToFit="1"/>
    </xf>
    <xf numFmtId="0" fontId="25" fillId="0" borderId="57" xfId="0" applyFont="1" applyBorder="1" applyAlignment="1">
      <alignment vertical="center" shrinkToFit="1"/>
    </xf>
    <xf numFmtId="0" fontId="25" fillId="0" borderId="75" xfId="0" applyFont="1" applyBorder="1" applyAlignment="1">
      <alignment vertical="center" shrinkToFit="1"/>
    </xf>
    <xf numFmtId="0" fontId="25" fillId="0" borderId="56" xfId="0" applyFont="1" applyBorder="1" applyAlignment="1">
      <alignment vertical="center" shrinkToFit="1"/>
    </xf>
    <xf numFmtId="0" fontId="25" fillId="0" borderId="26" xfId="0" applyFont="1" applyBorder="1" applyAlignment="1">
      <alignment vertical="center" shrinkToFit="1"/>
    </xf>
    <xf numFmtId="0" fontId="25" fillId="0" borderId="18" xfId="0" applyFont="1" applyBorder="1" applyAlignment="1">
      <alignment vertical="center" shrinkToFit="1"/>
    </xf>
    <xf numFmtId="0" fontId="25" fillId="0" borderId="19" xfId="0" applyFont="1" applyBorder="1" applyAlignment="1">
      <alignment vertical="center" wrapText="1"/>
    </xf>
    <xf numFmtId="0" fontId="25" fillId="0" borderId="17" xfId="0" applyFont="1" applyBorder="1" applyAlignment="1">
      <alignment vertical="center" wrapText="1"/>
    </xf>
    <xf numFmtId="0" fontId="25" fillId="0" borderId="30" xfId="0" applyFont="1" applyBorder="1" applyAlignment="1">
      <alignment vertical="center" shrinkToFit="1"/>
    </xf>
    <xf numFmtId="0" fontId="25" fillId="0" borderId="31" xfId="0" applyFont="1" applyBorder="1" applyAlignment="1">
      <alignment vertical="center" shrinkToFit="1"/>
    </xf>
    <xf numFmtId="0" fontId="3" fillId="5" borderId="21" xfId="0" applyFont="1" applyFill="1" applyBorder="1" applyAlignment="1">
      <alignment horizontal="left" vertical="center"/>
    </xf>
    <xf numFmtId="0" fontId="3" fillId="5" borderId="38" xfId="0" applyFont="1" applyFill="1" applyBorder="1" applyAlignment="1">
      <alignment horizontal="left" vertical="center"/>
    </xf>
    <xf numFmtId="0" fontId="3" fillId="5" borderId="22" xfId="0" applyFont="1" applyFill="1" applyBorder="1" applyAlignment="1">
      <alignment horizontal="left" vertical="center"/>
    </xf>
    <xf numFmtId="211" fontId="3" fillId="0" borderId="38" xfId="0" applyNumberFormat="1" applyFont="1" applyBorder="1" applyAlignment="1">
      <alignment horizontal="center" vertical="center"/>
    </xf>
    <xf numFmtId="211" fontId="3" fillId="0" borderId="22" xfId="0" applyNumberFormat="1" applyFont="1" applyBorder="1" applyAlignment="1">
      <alignment horizontal="center" vertical="center"/>
    </xf>
    <xf numFmtId="177" fontId="3" fillId="0" borderId="21" xfId="0" applyNumberFormat="1" applyFont="1" applyBorder="1" applyAlignment="1">
      <alignment horizontal="right" vertical="center"/>
    </xf>
    <xf numFmtId="177" fontId="3" fillId="0" borderId="38" xfId="0" applyNumberFormat="1" applyFont="1" applyBorder="1" applyAlignment="1">
      <alignment horizontal="right" vertical="center"/>
    </xf>
    <xf numFmtId="0" fontId="0" fillId="9" borderId="13" xfId="0" applyFill="1" applyBorder="1" applyAlignment="1">
      <alignment horizontal="center" vertical="center"/>
    </xf>
    <xf numFmtId="0" fontId="35" fillId="0" borderId="111" xfId="0" applyFont="1" applyBorder="1" applyAlignment="1">
      <alignment horizontal="center" vertical="center" shrinkToFit="1"/>
    </xf>
    <xf numFmtId="0" fontId="35" fillId="0" borderId="109" xfId="0" applyFont="1" applyBorder="1" applyAlignment="1">
      <alignment horizontal="center" vertical="center" shrinkToFit="1"/>
    </xf>
    <xf numFmtId="0" fontId="35" fillId="0" borderId="112" xfId="0" applyFont="1" applyBorder="1" applyAlignment="1">
      <alignment horizontal="center" vertical="center" shrinkToFit="1"/>
    </xf>
    <xf numFmtId="0" fontId="35" fillId="0" borderId="21" xfId="0" applyFont="1" applyBorder="1" applyAlignment="1">
      <alignment horizontal="center" vertical="center"/>
    </xf>
    <xf numFmtId="0" fontId="35" fillId="0" borderId="22" xfId="0" applyFont="1" applyBorder="1" applyAlignment="1">
      <alignment horizontal="center" vertical="center"/>
    </xf>
    <xf numFmtId="0" fontId="35" fillId="0" borderId="111" xfId="0" applyFont="1" applyBorder="1" applyAlignment="1">
      <alignment horizontal="center" vertical="center"/>
    </xf>
    <xf numFmtId="0" fontId="35" fillId="0" borderId="109" xfId="0" applyFont="1" applyBorder="1" applyAlignment="1">
      <alignment horizontal="center" vertical="center"/>
    </xf>
    <xf numFmtId="0" fontId="35" fillId="0" borderId="112" xfId="0" applyFont="1" applyBorder="1" applyAlignment="1">
      <alignment horizontal="center" vertical="center"/>
    </xf>
    <xf numFmtId="0" fontId="35" fillId="0" borderId="38" xfId="0" applyFont="1" applyBorder="1" applyAlignment="1">
      <alignment horizontal="center" vertical="center"/>
    </xf>
    <xf numFmtId="0" fontId="35" fillId="0" borderId="126" xfId="0" applyFont="1" applyBorder="1" applyAlignment="1">
      <alignment horizontal="center" vertical="center"/>
    </xf>
    <xf numFmtId="0" fontId="35" fillId="0" borderId="128" xfId="0" applyFont="1" applyBorder="1" applyAlignment="1">
      <alignment horizontal="center" vertical="center"/>
    </xf>
    <xf numFmtId="0" fontId="35" fillId="0" borderId="129" xfId="0" applyFont="1" applyBorder="1" applyAlignment="1">
      <alignment horizontal="center" vertical="center"/>
    </xf>
    <xf numFmtId="0" fontId="35" fillId="0" borderId="127" xfId="0" applyFont="1" applyBorder="1" applyAlignment="1">
      <alignment horizontal="center" vertical="center"/>
    </xf>
    <xf numFmtId="0" fontId="35" fillId="0" borderId="110" xfId="0" applyFont="1" applyBorder="1" applyAlignment="1">
      <alignment horizontal="center" vertical="center"/>
    </xf>
    <xf numFmtId="0" fontId="35" fillId="0" borderId="130" xfId="0" applyFont="1" applyBorder="1" applyAlignment="1">
      <alignment horizontal="center" vertical="center"/>
    </xf>
    <xf numFmtId="0" fontId="58" fillId="0" borderId="15" xfId="0" applyFont="1" applyBorder="1" applyAlignment="1">
      <alignment horizontal="center" vertical="center" wrapText="1" shrinkToFit="1"/>
    </xf>
    <xf numFmtId="0" fontId="59" fillId="0" borderId="25" xfId="0" applyFont="1" applyBorder="1" applyAlignment="1">
      <alignment horizontal="center" vertical="center" shrinkToFit="1"/>
    </xf>
    <xf numFmtId="0" fontId="59" fillId="0" borderId="16" xfId="0" applyFont="1" applyBorder="1" applyAlignment="1">
      <alignment horizontal="center" vertical="center" shrinkToFit="1"/>
    </xf>
    <xf numFmtId="0" fontId="59" fillId="0" borderId="19" xfId="0" applyFont="1" applyBorder="1" applyAlignment="1">
      <alignment horizontal="center" vertical="center" shrinkToFit="1"/>
    </xf>
    <xf numFmtId="0" fontId="59" fillId="0" borderId="0" xfId="0" applyFont="1" applyAlignment="1">
      <alignment horizontal="center" vertical="center" shrinkToFit="1"/>
    </xf>
    <xf numFmtId="0" fontId="59" fillId="0" borderId="20" xfId="0" applyFont="1" applyBorder="1" applyAlignment="1">
      <alignment horizontal="center" vertical="center" shrinkToFit="1"/>
    </xf>
    <xf numFmtId="0" fontId="59" fillId="0" borderId="17" xfId="0" applyFont="1" applyBorder="1" applyAlignment="1">
      <alignment horizontal="center" vertical="center" shrinkToFit="1"/>
    </xf>
    <xf numFmtId="0" fontId="59" fillId="0" borderId="26" xfId="0" applyFont="1" applyBorder="1" applyAlignment="1">
      <alignment horizontal="center" vertical="center" shrinkToFit="1"/>
    </xf>
    <xf numFmtId="0" fontId="59" fillId="0" borderId="18" xfId="0" applyFont="1" applyBorder="1" applyAlignment="1">
      <alignment horizontal="center" vertical="center" shrinkToFit="1"/>
    </xf>
    <xf numFmtId="0" fontId="25" fillId="0" borderId="55" xfId="0" applyFont="1" applyBorder="1" applyAlignment="1">
      <alignment horizontal="center" vertical="center" shrinkToFit="1"/>
    </xf>
    <xf numFmtId="186" fontId="25" fillId="0" borderId="55" xfId="0" applyNumberFormat="1" applyFont="1" applyBorder="1" applyAlignment="1">
      <alignment horizontal="center" vertical="center" shrinkToFit="1"/>
    </xf>
    <xf numFmtId="0" fontId="25" fillId="5" borderId="20" xfId="0" applyFont="1" applyFill="1" applyBorder="1" applyAlignment="1">
      <alignment horizontal="left" vertical="center" shrinkToFit="1"/>
    </xf>
    <xf numFmtId="0" fontId="25" fillId="0" borderId="24" xfId="0" applyFont="1" applyBorder="1" applyAlignment="1">
      <alignment horizontal="center" vertical="center" shrinkToFit="1"/>
    </xf>
    <xf numFmtId="186" fontId="25" fillId="0" borderId="24" xfId="0" applyNumberFormat="1" applyFont="1" applyBorder="1" applyAlignment="1">
      <alignment horizontal="center" vertical="center" shrinkToFit="1"/>
    </xf>
    <xf numFmtId="0" fontId="5" fillId="0" borderId="25" xfId="0" applyFont="1" applyBorder="1" applyAlignment="1">
      <alignment vertical="top"/>
    </xf>
    <xf numFmtId="0" fontId="5" fillId="0" borderId="16" xfId="0" applyFont="1" applyBorder="1" applyAlignment="1">
      <alignment vertical="top"/>
    </xf>
    <xf numFmtId="0" fontId="3" fillId="5" borderId="0" xfId="0" applyFont="1" applyFill="1" applyAlignment="1">
      <alignment horizontal="left" vertical="center" shrinkToFit="1"/>
    </xf>
    <xf numFmtId="0" fontId="25" fillId="5" borderId="18" xfId="0" applyFont="1" applyFill="1" applyBorder="1" applyAlignment="1">
      <alignment horizontal="left" vertical="top" wrapText="1"/>
    </xf>
    <xf numFmtId="0" fontId="25" fillId="5" borderId="14" xfId="0" applyFont="1" applyFill="1" applyBorder="1" applyAlignment="1">
      <alignment horizontal="left" vertical="top" wrapText="1"/>
    </xf>
    <xf numFmtId="0" fontId="25" fillId="5" borderId="22" xfId="0" applyFont="1" applyFill="1" applyBorder="1" applyAlignment="1">
      <alignment horizontal="left" vertical="top" wrapText="1"/>
    </xf>
    <xf numFmtId="0" fontId="25" fillId="5" borderId="13" xfId="0" applyFont="1" applyFill="1" applyBorder="1" applyAlignment="1">
      <alignment horizontal="left" vertical="top" wrapText="1"/>
    </xf>
    <xf numFmtId="176" fontId="25" fillId="0" borderId="26" xfId="0" applyNumberFormat="1" applyFont="1" applyBorder="1" applyAlignment="1">
      <alignment horizontal="right" vertical="center" shrinkToFit="1"/>
    </xf>
    <xf numFmtId="176" fontId="17" fillId="5" borderId="26" xfId="0" applyNumberFormat="1" applyFont="1" applyFill="1" applyBorder="1" applyAlignment="1">
      <alignment horizontal="right" vertical="center" shrinkToFit="1"/>
    </xf>
    <xf numFmtId="186" fontId="25" fillId="0" borderId="14" xfId="0" applyNumberFormat="1" applyFont="1" applyBorder="1" applyAlignment="1">
      <alignment horizontal="center" vertical="center" shrinkToFit="1"/>
    </xf>
    <xf numFmtId="204" fontId="25" fillId="10" borderId="0" xfId="0" applyNumberFormat="1" applyFont="1" applyFill="1" applyAlignment="1">
      <alignment horizontal="left" vertical="center"/>
    </xf>
    <xf numFmtId="0" fontId="29" fillId="0" borderId="0" xfId="0" applyFont="1" applyAlignment="1">
      <alignment horizontal="left" vertical="center"/>
    </xf>
    <xf numFmtId="205" fontId="25" fillId="10" borderId="0" xfId="0" applyNumberFormat="1" applyFont="1" applyFill="1" applyAlignment="1">
      <alignment horizontal="left" vertical="center" shrinkToFit="1"/>
    </xf>
    <xf numFmtId="0" fontId="29" fillId="0" borderId="0" xfId="0" applyFont="1" applyAlignment="1">
      <alignment horizontal="left" vertical="center" shrinkToFit="1"/>
    </xf>
    <xf numFmtId="9" fontId="25" fillId="10" borderId="0" xfId="6" applyFont="1" applyFill="1" applyBorder="1" applyAlignment="1">
      <alignment horizontal="left" vertical="center"/>
    </xf>
    <xf numFmtId="0" fontId="25" fillId="0" borderId="0" xfId="0" applyFont="1" applyAlignment="1">
      <alignment horizontal="left" vertical="center"/>
    </xf>
    <xf numFmtId="0" fontId="25" fillId="5" borderId="0" xfId="0" applyFont="1" applyFill="1" applyAlignment="1">
      <alignment horizontal="center" vertical="center" shrinkToFit="1"/>
    </xf>
    <xf numFmtId="0" fontId="3" fillId="0" borderId="20" xfId="0" applyFont="1" applyBorder="1" applyAlignment="1">
      <alignment horizontal="left" vertical="top" wrapText="1"/>
    </xf>
    <xf numFmtId="0" fontId="3" fillId="0" borderId="26" xfId="0" applyFont="1" applyBorder="1" applyAlignment="1">
      <alignment horizontal="left" vertical="top" wrapText="1"/>
    </xf>
    <xf numFmtId="0" fontId="3" fillId="0" borderId="18" xfId="0" applyFont="1" applyBorder="1" applyAlignment="1">
      <alignment horizontal="left" vertical="top" wrapText="1"/>
    </xf>
    <xf numFmtId="0" fontId="25" fillId="10" borderId="0" xfId="0" applyFont="1" applyFill="1" applyAlignment="1">
      <alignment horizontal="left" vertical="center" shrinkToFit="1"/>
    </xf>
    <xf numFmtId="0" fontId="29" fillId="0" borderId="20" xfId="0" applyFont="1" applyBorder="1" applyAlignment="1">
      <alignment horizontal="left" vertical="center" shrinkToFit="1"/>
    </xf>
    <xf numFmtId="0" fontId="25" fillId="5" borderId="0" xfId="0" applyFont="1" applyFill="1" applyAlignment="1">
      <alignment horizontal="left" vertical="top" wrapText="1"/>
    </xf>
    <xf numFmtId="0" fontId="25" fillId="5" borderId="20" xfId="0" applyFont="1" applyFill="1" applyBorder="1" applyAlignment="1">
      <alignment horizontal="left" vertical="top" wrapText="1"/>
    </xf>
    <xf numFmtId="0" fontId="3" fillId="0" borderId="20" xfId="0" applyFont="1" applyBorder="1" applyAlignment="1">
      <alignment horizontal="left" vertical="center"/>
    </xf>
    <xf numFmtId="0" fontId="25" fillId="6" borderId="0" xfId="0" applyFont="1" applyFill="1" applyAlignment="1">
      <alignment horizontal="left" vertical="top" wrapText="1"/>
    </xf>
    <xf numFmtId="0" fontId="25" fillId="6" borderId="20" xfId="0" applyFont="1" applyFill="1" applyBorder="1" applyAlignment="1">
      <alignment horizontal="left" vertical="top" wrapText="1"/>
    </xf>
    <xf numFmtId="0" fontId="25" fillId="10" borderId="0" xfId="0" applyFont="1" applyFill="1" applyAlignment="1">
      <alignment horizontal="left" vertical="center"/>
    </xf>
    <xf numFmtId="0" fontId="25" fillId="5" borderId="26" xfId="0" applyFont="1" applyFill="1" applyBorder="1" applyAlignment="1">
      <alignment horizontal="left" vertical="center" shrinkToFit="1"/>
    </xf>
    <xf numFmtId="0" fontId="25" fillId="5" borderId="18" xfId="0" applyFont="1" applyFill="1" applyBorder="1" applyAlignment="1">
      <alignment horizontal="left" vertical="center" shrinkToFit="1"/>
    </xf>
    <xf numFmtId="0" fontId="25" fillId="5" borderId="26" xfId="0" applyFont="1" applyFill="1" applyBorder="1" applyAlignment="1">
      <alignment horizontal="left" vertical="top" wrapText="1"/>
    </xf>
    <xf numFmtId="0" fontId="26" fillId="5" borderId="141" xfId="0" applyFont="1" applyFill="1" applyBorder="1" applyAlignment="1">
      <alignment horizontal="left" vertical="center" wrapText="1"/>
    </xf>
    <xf numFmtId="0" fontId="26" fillId="5" borderId="58" xfId="0" applyFont="1" applyFill="1" applyBorder="1" applyAlignment="1">
      <alignment horizontal="left" vertical="center" wrapText="1"/>
    </xf>
    <xf numFmtId="0" fontId="26" fillId="5" borderId="142" xfId="0" applyFont="1" applyFill="1" applyBorder="1" applyAlignment="1">
      <alignment horizontal="left" vertical="center" wrapText="1"/>
    </xf>
    <xf numFmtId="0" fontId="26" fillId="5" borderId="26" xfId="0" applyFont="1" applyFill="1" applyBorder="1" applyAlignment="1">
      <alignment horizontal="left" vertical="center" wrapText="1"/>
    </xf>
    <xf numFmtId="0" fontId="3" fillId="0" borderId="48" xfId="0" applyFont="1" applyBorder="1" applyAlignment="1">
      <alignment horizontal="center" vertical="center"/>
    </xf>
    <xf numFmtId="0" fontId="3" fillId="0" borderId="128" xfId="0" applyFont="1" applyBorder="1" applyAlignment="1">
      <alignment horizontal="center" vertical="center"/>
    </xf>
    <xf numFmtId="0" fontId="3" fillId="0" borderId="128" xfId="0" applyFont="1" applyBorder="1" applyAlignment="1">
      <alignment horizontal="center" vertical="center" shrinkToFit="1"/>
    </xf>
    <xf numFmtId="0" fontId="24" fillId="5" borderId="19" xfId="0" applyFont="1" applyFill="1" applyBorder="1" applyAlignment="1">
      <alignment horizontal="center" vertical="center" shrinkToFit="1"/>
    </xf>
    <xf numFmtId="0" fontId="26" fillId="5" borderId="143" xfId="0" applyFont="1" applyFill="1" applyBorder="1" applyAlignment="1">
      <alignment horizontal="left" vertical="center" wrapText="1"/>
    </xf>
    <xf numFmtId="0" fontId="26" fillId="5" borderId="0" xfId="0" applyFont="1" applyFill="1" applyAlignment="1">
      <alignment horizontal="left" vertical="center" wrapText="1"/>
    </xf>
    <xf numFmtId="196" fontId="24" fillId="0" borderId="13" xfId="0" applyNumberFormat="1" applyFont="1" applyBorder="1" applyAlignment="1">
      <alignment horizontal="center" vertical="center"/>
    </xf>
    <xf numFmtId="184" fontId="3" fillId="0" borderId="15" xfId="0" applyNumberFormat="1" applyFont="1" applyBorder="1" applyAlignment="1">
      <alignment horizontal="center" vertical="center"/>
    </xf>
    <xf numFmtId="184" fontId="3" fillId="0" borderId="16" xfId="0" applyNumberFormat="1" applyFont="1" applyBorder="1" applyAlignment="1">
      <alignment horizontal="center" vertical="center"/>
    </xf>
    <xf numFmtId="184" fontId="3" fillId="0" borderId="17" xfId="0" applyNumberFormat="1" applyFont="1" applyBorder="1" applyAlignment="1">
      <alignment horizontal="center" vertical="center"/>
    </xf>
    <xf numFmtId="184" fontId="3" fillId="0" borderId="18" xfId="0" applyNumberFormat="1" applyFont="1" applyBorder="1" applyAlignment="1">
      <alignment horizontal="center" vertical="center"/>
    </xf>
    <xf numFmtId="0" fontId="24" fillId="5" borderId="21" xfId="0" applyFont="1" applyFill="1" applyBorder="1" applyAlignment="1">
      <alignment horizontal="center" vertical="center"/>
    </xf>
    <xf numFmtId="0" fontId="24" fillId="5" borderId="38" xfId="0" applyFont="1" applyFill="1" applyBorder="1" applyAlignment="1">
      <alignment horizontal="center" vertical="center"/>
    </xf>
    <xf numFmtId="0" fontId="24" fillId="5" borderId="22" xfId="0" applyFont="1" applyFill="1" applyBorder="1" applyAlignment="1">
      <alignment horizontal="center" vertical="center"/>
    </xf>
    <xf numFmtId="196" fontId="24" fillId="5" borderId="21" xfId="0" applyNumberFormat="1" applyFont="1" applyFill="1" applyBorder="1" applyAlignment="1">
      <alignment horizontal="center" vertical="center"/>
    </xf>
    <xf numFmtId="196" fontId="24" fillId="5" borderId="22" xfId="0" applyNumberFormat="1" applyFont="1" applyFill="1" applyBorder="1" applyAlignment="1">
      <alignment horizontal="center" vertical="center"/>
    </xf>
    <xf numFmtId="56" fontId="25" fillId="0" borderId="13" xfId="0" applyNumberFormat="1" applyFont="1" applyBorder="1" applyAlignment="1">
      <alignment horizontal="center" vertical="center"/>
    </xf>
    <xf numFmtId="56" fontId="25" fillId="0" borderId="21" xfId="0" applyNumberFormat="1" applyFont="1" applyBorder="1" applyAlignment="1">
      <alignment horizontal="center" vertical="center"/>
    </xf>
    <xf numFmtId="0" fontId="25" fillId="5" borderId="13" xfId="0" applyFont="1" applyFill="1" applyBorder="1" applyAlignment="1">
      <alignment horizontal="left" vertical="center" shrinkToFit="1"/>
    </xf>
    <xf numFmtId="0" fontId="4" fillId="0" borderId="0" xfId="0" applyFont="1" applyAlignment="1">
      <alignment horizontal="center" vertical="center"/>
    </xf>
    <xf numFmtId="56" fontId="25" fillId="5" borderId="13" xfId="0" applyNumberFormat="1" applyFont="1" applyFill="1" applyBorder="1" applyAlignment="1">
      <alignment horizontal="center" vertical="center"/>
    </xf>
    <xf numFmtId="56" fontId="25" fillId="5" borderId="21" xfId="0" applyNumberFormat="1" applyFont="1" applyFill="1" applyBorder="1" applyAlignment="1">
      <alignment horizontal="center" vertical="center"/>
    </xf>
    <xf numFmtId="0" fontId="3" fillId="5" borderId="38" xfId="0" applyFont="1" applyFill="1" applyBorder="1" applyAlignment="1">
      <alignment horizontal="center" vertical="center"/>
    </xf>
    <xf numFmtId="0" fontId="25" fillId="5" borderId="26" xfId="0" applyFont="1" applyFill="1" applyBorder="1" applyAlignment="1">
      <alignment horizontal="left" vertical="center"/>
    </xf>
    <xf numFmtId="196" fontId="25" fillId="0" borderId="13" xfId="0" applyNumberFormat="1" applyFont="1" applyBorder="1" applyAlignment="1">
      <alignment horizontal="center" vertical="center" shrinkToFit="1"/>
    </xf>
    <xf numFmtId="0" fontId="25" fillId="0" borderId="13" xfId="0" applyFont="1" applyBorder="1" applyAlignment="1">
      <alignment horizontal="center" vertical="center" shrinkToFit="1"/>
    </xf>
    <xf numFmtId="0" fontId="20" fillId="0" borderId="0" xfId="0" applyFont="1" applyAlignment="1">
      <alignment horizontal="center" vertical="center"/>
    </xf>
    <xf numFmtId="202" fontId="30" fillId="5" borderId="0" xfId="0" applyNumberFormat="1" applyFont="1" applyFill="1" applyAlignment="1">
      <alignment horizontal="left" vertical="center"/>
    </xf>
    <xf numFmtId="0" fontId="30" fillId="5" borderId="0" xfId="0" applyFont="1" applyFill="1" applyAlignment="1">
      <alignment horizontal="center" vertical="center"/>
    </xf>
    <xf numFmtId="0" fontId="19" fillId="5" borderId="0" xfId="0" applyFont="1" applyFill="1" applyAlignment="1">
      <alignment horizontal="center" vertical="center"/>
    </xf>
    <xf numFmtId="0" fontId="30" fillId="5" borderId="12" xfId="0" applyFont="1" applyFill="1" applyBorder="1" applyAlignment="1">
      <alignment horizontal="center" vertical="center"/>
    </xf>
    <xf numFmtId="0" fontId="30" fillId="0" borderId="0" xfId="0" applyFont="1">
      <alignment vertical="center"/>
    </xf>
    <xf numFmtId="0" fontId="30" fillId="0" borderId="0" xfId="0" applyFont="1" applyAlignment="1">
      <alignment vertical="top" wrapText="1"/>
    </xf>
    <xf numFmtId="202" fontId="30" fillId="5" borderId="0" xfId="0" applyNumberFormat="1" applyFont="1" applyFill="1" applyAlignment="1">
      <alignment horizontal="left" vertical="center" shrinkToFit="1"/>
    </xf>
    <xf numFmtId="0" fontId="31" fillId="0" borderId="0" xfId="0" applyFont="1" applyAlignment="1">
      <alignment horizontal="left" vertical="center"/>
    </xf>
    <xf numFmtId="202" fontId="30" fillId="0" borderId="0" xfId="0" applyNumberFormat="1" applyFont="1" applyAlignment="1">
      <alignment horizontal="left" vertical="center"/>
    </xf>
    <xf numFmtId="0" fontId="30" fillId="0" borderId="0" xfId="0" applyFont="1" applyAlignment="1">
      <alignment horizontal="center" vertical="center"/>
    </xf>
    <xf numFmtId="0" fontId="19" fillId="0" borderId="0" xfId="0" applyFont="1" applyAlignment="1">
      <alignment horizontal="center" vertical="center"/>
    </xf>
    <xf numFmtId="0" fontId="48" fillId="0" borderId="11" xfId="1" applyFont="1" applyBorder="1">
      <alignment vertical="center"/>
    </xf>
    <xf numFmtId="0" fontId="48" fillId="0" borderId="0" xfId="1" applyFont="1">
      <alignment vertical="center"/>
    </xf>
    <xf numFmtId="49" fontId="17" fillId="14" borderId="104" xfId="1" applyNumberFormat="1" applyFont="1" applyFill="1" applyBorder="1" applyAlignment="1" applyProtection="1">
      <alignment horizontal="left" vertical="center" indent="1"/>
      <protection locked="0"/>
    </xf>
    <xf numFmtId="49" fontId="17" fillId="14" borderId="119" xfId="7" applyNumberFormat="1" applyFont="1" applyFill="1" applyBorder="1" applyAlignment="1" applyProtection="1">
      <alignment horizontal="left" vertical="center" indent="1"/>
      <protection locked="0"/>
    </xf>
    <xf numFmtId="49" fontId="17" fillId="14" borderId="75" xfId="7" applyNumberFormat="1" applyFont="1" applyFill="1" applyBorder="1" applyAlignment="1" applyProtection="1">
      <alignment horizontal="left" vertical="center" indent="1"/>
      <protection locked="0"/>
    </xf>
    <xf numFmtId="49" fontId="17" fillId="14" borderId="120" xfId="7" applyNumberFormat="1" applyFont="1" applyFill="1" applyBorder="1" applyAlignment="1" applyProtection="1">
      <alignment horizontal="left" vertical="center" indent="1"/>
      <protection locked="0"/>
    </xf>
    <xf numFmtId="0" fontId="11" fillId="14" borderId="121" xfId="7" applyFill="1" applyBorder="1" applyAlignment="1">
      <alignment vertical="top"/>
    </xf>
    <xf numFmtId="0" fontId="11" fillId="14" borderId="31" xfId="7" applyFill="1" applyBorder="1" applyAlignment="1">
      <alignment vertical="top"/>
    </xf>
    <xf numFmtId="0" fontId="11" fillId="14" borderId="122" xfId="7" applyFill="1" applyBorder="1" applyAlignment="1">
      <alignment vertical="top"/>
    </xf>
    <xf numFmtId="0" fontId="11" fillId="14" borderId="123" xfId="7" applyFill="1" applyBorder="1" applyAlignment="1">
      <alignment vertical="top"/>
    </xf>
    <xf numFmtId="0" fontId="11" fillId="14" borderId="28" xfId="7" applyFill="1" applyBorder="1" applyAlignment="1">
      <alignment vertical="top"/>
    </xf>
    <xf numFmtId="0" fontId="11" fillId="14" borderId="124" xfId="7" applyFill="1" applyBorder="1" applyAlignment="1">
      <alignment vertical="top"/>
    </xf>
    <xf numFmtId="0" fontId="49" fillId="0" borderId="0" xfId="1" applyFont="1" applyAlignment="1">
      <alignment vertical="center" wrapText="1"/>
    </xf>
    <xf numFmtId="0" fontId="11" fillId="15" borderId="104" xfId="1" applyFill="1" applyBorder="1" applyAlignment="1">
      <alignment horizontal="left" vertical="center" indent="1"/>
    </xf>
    <xf numFmtId="0" fontId="17" fillId="14" borderId="104" xfId="1" applyFont="1" applyFill="1" applyBorder="1" applyAlignment="1" applyProtection="1">
      <alignment horizontal="left" vertical="center" indent="1"/>
      <protection locked="0"/>
    </xf>
    <xf numFmtId="209" fontId="17" fillId="15" borderId="104" xfId="1" applyNumberFormat="1" applyFont="1" applyFill="1" applyBorder="1" applyAlignment="1" applyProtection="1">
      <alignment horizontal="left" vertical="center" indent="1"/>
      <protection locked="0"/>
    </xf>
    <xf numFmtId="0" fontId="17" fillId="15" borderId="104" xfId="1" applyFont="1" applyFill="1" applyBorder="1" applyAlignment="1" applyProtection="1">
      <alignment horizontal="left" vertical="center" indent="1" shrinkToFit="1"/>
      <protection locked="0"/>
    </xf>
    <xf numFmtId="0" fontId="17" fillId="15" borderId="104" xfId="1" applyFont="1" applyFill="1" applyBorder="1" applyAlignment="1" applyProtection="1">
      <alignment horizontal="left" vertical="center" indent="1"/>
      <protection locked="0"/>
    </xf>
    <xf numFmtId="209" fontId="11" fillId="15" borderId="104" xfId="1" applyNumberFormat="1" applyFill="1" applyBorder="1" applyAlignment="1">
      <alignment horizontal="left" vertical="center" indent="1"/>
    </xf>
    <xf numFmtId="0" fontId="47" fillId="0" borderId="0" xfId="1" applyFont="1" applyAlignment="1">
      <alignment vertical="center" shrinkToFit="1"/>
    </xf>
    <xf numFmtId="0" fontId="51" fillId="0" borderId="175" xfId="0" applyFont="1" applyBorder="1">
      <alignment vertical="center"/>
    </xf>
    <xf numFmtId="0" fontId="51" fillId="0" borderId="36" xfId="0" applyFont="1" applyBorder="1">
      <alignment vertical="center"/>
    </xf>
    <xf numFmtId="0" fontId="17" fillId="0" borderId="176" xfId="0" applyFont="1" applyBorder="1">
      <alignment vertical="center"/>
    </xf>
    <xf numFmtId="0" fontId="74" fillId="0" borderId="11" xfId="0" applyFont="1" applyBorder="1" applyAlignment="1">
      <alignment horizontal="center" vertical="center"/>
    </xf>
    <xf numFmtId="0" fontId="74" fillId="0" borderId="0" xfId="0" applyFont="1" applyAlignment="1">
      <alignment horizontal="center" vertical="center"/>
    </xf>
    <xf numFmtId="0" fontId="74" fillId="0" borderId="177" xfId="0" applyFont="1" applyBorder="1" applyAlignment="1">
      <alignment horizontal="center" vertical="center"/>
    </xf>
    <xf numFmtId="0" fontId="17" fillId="0" borderId="11" xfId="0" applyFont="1" applyBorder="1">
      <alignment vertical="center"/>
    </xf>
    <xf numFmtId="0" fontId="17" fillId="0" borderId="177" xfId="0" applyFont="1" applyBorder="1">
      <alignment vertical="center"/>
    </xf>
    <xf numFmtId="49" fontId="17" fillId="0" borderId="11" xfId="0" applyNumberFormat="1" applyFont="1" applyBorder="1">
      <alignment vertical="center"/>
    </xf>
    <xf numFmtId="55" fontId="17" fillId="0" borderId="0" xfId="0" applyNumberFormat="1" applyFont="1" applyAlignment="1">
      <alignment horizontal="right" vertical="center"/>
    </xf>
    <xf numFmtId="55" fontId="17" fillId="0" borderId="177" xfId="0" applyNumberFormat="1" applyFont="1" applyBorder="1" applyAlignment="1">
      <alignment horizontal="right" vertical="center"/>
    </xf>
    <xf numFmtId="0" fontId="17" fillId="0" borderId="11" xfId="0" applyFont="1" applyBorder="1">
      <alignment vertical="center"/>
    </xf>
    <xf numFmtId="0" fontId="17" fillId="0" borderId="177" xfId="0" applyFont="1" applyBorder="1">
      <alignment vertical="center"/>
    </xf>
    <xf numFmtId="49" fontId="68" fillId="0" borderId="11" xfId="0" applyNumberFormat="1" applyFont="1" applyBorder="1" applyAlignment="1">
      <alignment horizontal="center" vertical="center"/>
    </xf>
    <xf numFmtId="0" fontId="68" fillId="0" borderId="177" xfId="0" applyFont="1" applyBorder="1">
      <alignment vertical="center"/>
    </xf>
    <xf numFmtId="0" fontId="17" fillId="0" borderId="177" xfId="0" applyFont="1" applyBorder="1" applyAlignment="1">
      <alignment horizontal="left" vertical="center" wrapText="1"/>
    </xf>
    <xf numFmtId="0" fontId="17" fillId="0" borderId="177" xfId="0" applyFont="1" applyBorder="1" applyAlignment="1">
      <alignment horizontal="left" vertical="center" wrapText="1"/>
    </xf>
    <xf numFmtId="0" fontId="17" fillId="0" borderId="0" xfId="0" applyFont="1" applyAlignment="1">
      <alignment vertical="top" wrapText="1"/>
    </xf>
    <xf numFmtId="0" fontId="17" fillId="0" borderId="177" xfId="0" applyFont="1" applyBorder="1" applyAlignment="1">
      <alignment horizontal="justify" vertical="top" wrapText="1"/>
    </xf>
    <xf numFmtId="0" fontId="17" fillId="0" borderId="0" xfId="13" applyFont="1" applyAlignment="1">
      <alignment horizontal="left" vertical="center" wrapText="1"/>
    </xf>
    <xf numFmtId="0" fontId="17" fillId="0" borderId="11" xfId="13" applyFont="1" applyBorder="1">
      <alignment vertical="center"/>
    </xf>
    <xf numFmtId="0" fontId="12" fillId="0" borderId="0" xfId="13" applyFont="1" applyAlignment="1">
      <alignment horizontal="left" vertical="center" wrapText="1" indent="1"/>
    </xf>
    <xf numFmtId="0" fontId="12" fillId="0" borderId="177" xfId="13" applyFont="1" applyBorder="1" applyAlignment="1">
      <alignment horizontal="left" vertical="center" wrapText="1" indent="1"/>
    </xf>
    <xf numFmtId="0" fontId="68" fillId="0" borderId="0" xfId="0" applyFont="1" applyAlignment="1">
      <alignment horizontal="left" vertical="center" wrapText="1"/>
    </xf>
    <xf numFmtId="0" fontId="68" fillId="0" borderId="177" xfId="0" applyFont="1" applyBorder="1" applyAlignment="1">
      <alignment horizontal="left" vertical="center" wrapText="1"/>
    </xf>
    <xf numFmtId="0" fontId="17" fillId="0" borderId="177" xfId="0" applyFont="1" applyBorder="1" applyAlignment="1">
      <alignment vertical="center" wrapText="1"/>
    </xf>
    <xf numFmtId="0" fontId="55" fillId="0" borderId="0" xfId="0" applyFont="1" applyAlignment="1">
      <alignment horizontal="left" vertical="center" wrapText="1"/>
    </xf>
    <xf numFmtId="0" fontId="12" fillId="0" borderId="0" xfId="13" applyFont="1" applyAlignment="1">
      <alignment horizontal="left" vertical="center" wrapText="1"/>
    </xf>
    <xf numFmtId="0" fontId="17" fillId="0" borderId="177" xfId="13" applyFont="1" applyBorder="1" applyAlignment="1">
      <alignment horizontal="left" vertical="center" wrapText="1"/>
    </xf>
    <xf numFmtId="0" fontId="17" fillId="0" borderId="0" xfId="13" applyFont="1" applyAlignment="1">
      <alignment horizontal="left" vertical="center" wrapText="1"/>
    </xf>
    <xf numFmtId="0" fontId="17" fillId="0" borderId="177" xfId="13" applyFont="1" applyBorder="1" applyAlignment="1">
      <alignment horizontal="left" vertical="center" wrapText="1"/>
    </xf>
    <xf numFmtId="0" fontId="17" fillId="0" borderId="0" xfId="13" applyFont="1">
      <alignment vertical="center"/>
    </xf>
    <xf numFmtId="0" fontId="33" fillId="0" borderId="0" xfId="0" applyFont="1">
      <alignment vertical="center"/>
    </xf>
    <xf numFmtId="0" fontId="33" fillId="0" borderId="177" xfId="0" applyFont="1" applyBorder="1">
      <alignment vertical="center"/>
    </xf>
    <xf numFmtId="0" fontId="75" fillId="0" borderId="0" xfId="0" applyFont="1">
      <alignment vertical="center"/>
    </xf>
    <xf numFmtId="0" fontId="17" fillId="0" borderId="177" xfId="0" applyFont="1" applyBorder="1" applyAlignment="1">
      <alignment horizontal="left" vertical="center"/>
    </xf>
    <xf numFmtId="0" fontId="17" fillId="5" borderId="0" xfId="0" applyFont="1" applyFill="1">
      <alignment vertical="center"/>
    </xf>
    <xf numFmtId="0" fontId="17" fillId="5" borderId="26" xfId="0" applyFont="1" applyFill="1" applyBorder="1">
      <alignment vertical="center"/>
    </xf>
    <xf numFmtId="0" fontId="17" fillId="5" borderId="26" xfId="0" applyFont="1" applyFill="1" applyBorder="1">
      <alignment vertical="center"/>
    </xf>
    <xf numFmtId="0" fontId="17" fillId="5" borderId="25" xfId="0" applyFont="1" applyFill="1" applyBorder="1">
      <alignment vertical="center"/>
    </xf>
    <xf numFmtId="0" fontId="17" fillId="0" borderId="178" xfId="0" applyFont="1" applyBorder="1">
      <alignment vertical="center"/>
    </xf>
    <xf numFmtId="0" fontId="17" fillId="0" borderId="12" xfId="0" applyFont="1" applyBorder="1">
      <alignment vertical="center"/>
    </xf>
    <xf numFmtId="0" fontId="17" fillId="0" borderId="179" xfId="0" applyFont="1" applyBorder="1">
      <alignment vertical="center"/>
    </xf>
  </cellXfs>
  <cellStyles count="14">
    <cellStyle name="パーセント" xfId="6" builtinId="5"/>
    <cellStyle name="桁区切り" xfId="5" builtinId="6"/>
    <cellStyle name="桁区切り 2" xfId="8" xr:uid="{B2BACE85-090E-493C-8955-20542C2E8800}"/>
    <cellStyle name="桁区切り 3" xfId="2" xr:uid="{00000000-0005-0000-0000-000002000000}"/>
    <cellStyle name="桁区切り 3 2" xfId="11" xr:uid="{82B2A603-CC4F-4C66-AC7C-7D8E0B316283}"/>
    <cellStyle name="桁区切り 3 3" xfId="10" xr:uid="{D48B38FE-4BD6-4A3D-A26D-7A51037744E4}"/>
    <cellStyle name="桁区切り 4" xfId="4" xr:uid="{00000000-0005-0000-0000-000003000000}"/>
    <cellStyle name="標準" xfId="0" builtinId="0"/>
    <cellStyle name="標準 2" xfId="1" xr:uid="{00000000-0005-0000-0000-000005000000}"/>
    <cellStyle name="標準 2 2" xfId="12" xr:uid="{100EC778-D4B4-4862-BD9D-015752885A32}"/>
    <cellStyle name="標準 2 3" xfId="9" xr:uid="{8984093E-51DD-4E0F-A8D4-5EFE23DBE4B8}"/>
    <cellStyle name="標準 4 2" xfId="3" xr:uid="{00000000-0005-0000-0000-000006000000}"/>
    <cellStyle name="標準 5" xfId="13" xr:uid="{62964606-8BAB-4C94-90E5-F2C2D88141E1}"/>
    <cellStyle name="標準_◎支払先マスター入力原票(入力らくらく版)1" xfId="7" xr:uid="{6C7E720A-2B5E-428F-AA85-2BBD6F3A418D}"/>
  </cellStyles>
  <dxfs count="0"/>
  <tableStyles count="0" defaultTableStyle="TableStyleMedium2" defaultPivotStyle="PivotStyleLight16"/>
  <colors>
    <mruColors>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6</xdr:col>
      <xdr:colOff>85725</xdr:colOff>
      <xdr:row>5</xdr:row>
      <xdr:rowOff>66676</xdr:rowOff>
    </xdr:from>
    <xdr:to>
      <xdr:col>10</xdr:col>
      <xdr:colOff>9525</xdr:colOff>
      <xdr:row>11</xdr:row>
      <xdr:rowOff>123826</xdr:rowOff>
    </xdr:to>
    <xdr:sp macro="" textlink="">
      <xdr:nvSpPr>
        <xdr:cNvPr id="2" name="吹き出し: 四角形 1">
          <a:extLst>
            <a:ext uri="{FF2B5EF4-FFF2-40B4-BE49-F238E27FC236}">
              <a16:creationId xmlns:a16="http://schemas.microsoft.com/office/drawing/2014/main" id="{00000000-0008-0000-0000-000002000000}"/>
            </a:ext>
          </a:extLst>
        </xdr:cNvPr>
        <xdr:cNvSpPr/>
      </xdr:nvSpPr>
      <xdr:spPr>
        <a:xfrm>
          <a:off x="8124825" y="1162051"/>
          <a:ext cx="2667000" cy="1371600"/>
        </a:xfrm>
        <a:prstGeom prst="wedgeRectCallout">
          <a:avLst>
            <a:gd name="adj1" fmla="val -77430"/>
            <a:gd name="adj2" fmla="val -45489"/>
          </a:avLst>
        </a:prstGeom>
        <a:solidFill>
          <a:schemeClr val="bg1">
            <a:lumMod val="85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三国型実務の場合</a:t>
          </a:r>
          <a:r>
            <a:rPr kumimoji="1" lang="en-US" altLang="ja-JP" sz="1100">
              <a:solidFill>
                <a:sysClr val="windowText" lastClr="000000"/>
              </a:solidFill>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mn-lt"/>
              <a:ea typeface="+mn-ea"/>
              <a:cs typeface="+mn-cs"/>
            </a:rPr>
            <a:t>日程案は、</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a:solidFill>
                <a:sysClr val="windowText" lastClr="000000"/>
              </a:solidFill>
              <a:effectLst/>
            </a:rPr>
            <a:t>シート「②</a:t>
          </a:r>
          <a:r>
            <a:rPr lang="en-US" altLang="ja-JP">
              <a:solidFill>
                <a:sysClr val="windowText" lastClr="000000"/>
              </a:solidFill>
              <a:effectLst/>
            </a:rPr>
            <a:t>-b</a:t>
          </a:r>
          <a:r>
            <a:rPr lang="ja-JP" altLang="en-US">
              <a:solidFill>
                <a:sysClr val="windowText" lastClr="000000"/>
              </a:solidFill>
              <a:effectLst/>
            </a:rPr>
            <a:t>　三国型実務日程案」を作成ください。</a:t>
          </a:r>
          <a:endParaRPr lang="en-US" altLang="ja-JP">
            <a:solidFill>
              <a:sysClr val="windowText" lastClr="000000"/>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a:solidFill>
                <a:sysClr val="windowText" lastClr="000000"/>
              </a:solidFill>
              <a:effectLst/>
            </a:rPr>
            <a:t>更に、派遣講師がいる場合は、併せて</a:t>
          </a:r>
          <a:endParaRPr lang="en-US" altLang="ja-JP">
            <a:solidFill>
              <a:sysClr val="windowText" lastClr="000000"/>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a:solidFill>
                <a:sysClr val="windowText" lastClr="000000"/>
              </a:solidFill>
              <a:effectLst/>
            </a:rPr>
            <a:t>シート②も作成ください。</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twoCellAnchor>
    <xdr:from>
      <xdr:col>5</xdr:col>
      <xdr:colOff>600075</xdr:colOff>
      <xdr:row>34</xdr:row>
      <xdr:rowOff>57149</xdr:rowOff>
    </xdr:from>
    <xdr:to>
      <xdr:col>8</xdr:col>
      <xdr:colOff>609600</xdr:colOff>
      <xdr:row>39</xdr:row>
      <xdr:rowOff>190499</xdr:rowOff>
    </xdr:to>
    <xdr:sp macro="" textlink="">
      <xdr:nvSpPr>
        <xdr:cNvPr id="3" name="吹き出し: 四角形 2">
          <a:extLst>
            <a:ext uri="{FF2B5EF4-FFF2-40B4-BE49-F238E27FC236}">
              <a16:creationId xmlns:a16="http://schemas.microsoft.com/office/drawing/2014/main" id="{00000000-0008-0000-0000-000003000000}"/>
            </a:ext>
          </a:extLst>
        </xdr:cNvPr>
        <xdr:cNvSpPr/>
      </xdr:nvSpPr>
      <xdr:spPr>
        <a:xfrm>
          <a:off x="7953375" y="7581899"/>
          <a:ext cx="2066925" cy="1304925"/>
        </a:xfrm>
        <a:prstGeom prst="wedgeRectCallout">
          <a:avLst>
            <a:gd name="adj1" fmla="val -77430"/>
            <a:gd name="adj2" fmla="val -45489"/>
          </a:avLst>
        </a:prstGeom>
        <a:solidFill>
          <a:schemeClr val="bg1">
            <a:lumMod val="85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振込先が日本以外の場合</a:t>
          </a:r>
          <a:r>
            <a:rPr kumimoji="1" lang="en-US" altLang="ja-JP" sz="1100">
              <a:solidFill>
                <a:sysClr val="windowText" lastClr="000000"/>
              </a:solidFill>
            </a:rPr>
            <a:t>】</a:t>
          </a:r>
        </a:p>
        <a:p>
          <a:pPr algn="l"/>
          <a:r>
            <a:rPr kumimoji="1" lang="ja-JP" altLang="en-US" sz="1100">
              <a:solidFill>
                <a:sysClr val="windowText" lastClr="000000"/>
              </a:solidFill>
            </a:rPr>
            <a:t>（通常型の現地日系企業申請、三国型実務の場合等）</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シート「㉔</a:t>
          </a:r>
          <a:r>
            <a:rPr kumimoji="1" lang="en-US" altLang="ja-JP" sz="1100">
              <a:solidFill>
                <a:sysClr val="windowText" lastClr="000000"/>
              </a:solidFill>
            </a:rPr>
            <a:t>-b</a:t>
          </a:r>
          <a:r>
            <a:rPr kumimoji="1" lang="en-US" altLang="ja-JP" sz="1100" baseline="0">
              <a:solidFill>
                <a:sysClr val="windowText" lastClr="000000"/>
              </a:solidFill>
            </a:rPr>
            <a:t> </a:t>
          </a:r>
          <a:r>
            <a:rPr kumimoji="1" lang="ja-JP" altLang="en-US" sz="1100" baseline="0">
              <a:solidFill>
                <a:sysClr val="windowText" lastClr="000000"/>
              </a:solidFill>
            </a:rPr>
            <a:t>振込先口座届（日本以外）」をご利用ください。</a:t>
          </a:r>
          <a:endParaRPr kumimoji="1" lang="en-US" altLang="ja-JP" sz="1100">
            <a:solidFill>
              <a:sysClr val="windowText" lastClr="000000"/>
            </a:solidFill>
          </a:endParaRPr>
        </a:p>
      </xdr:txBody>
    </xdr:sp>
    <xdr:clientData/>
  </xdr:twoCellAnchor>
  <xdr:twoCellAnchor>
    <xdr:from>
      <xdr:col>6</xdr:col>
      <xdr:colOff>38100</xdr:colOff>
      <xdr:row>22</xdr:row>
      <xdr:rowOff>33618</xdr:rowOff>
    </xdr:from>
    <xdr:to>
      <xdr:col>10</xdr:col>
      <xdr:colOff>549088</xdr:colOff>
      <xdr:row>25</xdr:row>
      <xdr:rowOff>123265</xdr:rowOff>
    </xdr:to>
    <xdr:sp macro="" textlink="">
      <xdr:nvSpPr>
        <xdr:cNvPr id="4" name="吹き出し: 四角形 3">
          <a:extLst>
            <a:ext uri="{FF2B5EF4-FFF2-40B4-BE49-F238E27FC236}">
              <a16:creationId xmlns:a16="http://schemas.microsoft.com/office/drawing/2014/main" id="{00000000-0008-0000-0000-000004000000}"/>
            </a:ext>
          </a:extLst>
        </xdr:cNvPr>
        <xdr:cNvSpPr/>
      </xdr:nvSpPr>
      <xdr:spPr>
        <a:xfrm>
          <a:off x="8072718" y="5031442"/>
          <a:ext cx="3245223" cy="761999"/>
        </a:xfrm>
        <a:prstGeom prst="wedgeRectCallout">
          <a:avLst>
            <a:gd name="adj1" fmla="val -68121"/>
            <a:gd name="adj2" fmla="val 18629"/>
          </a:avLst>
        </a:prstGeom>
        <a:solidFill>
          <a:schemeClr val="bg1">
            <a:lumMod val="85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精算通貨が現地通貨等、日本円以外の場合</a:t>
          </a:r>
          <a:r>
            <a:rPr kumimoji="1" lang="en-US" altLang="ja-JP" sz="1100">
              <a:solidFill>
                <a:sysClr val="windowText" lastClr="000000"/>
              </a:solidFill>
            </a:rPr>
            <a:t>】</a:t>
          </a:r>
        </a:p>
        <a:p>
          <a:pPr algn="l"/>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シート「</a:t>
          </a:r>
          <a:r>
            <a:rPr kumimoji="1" lang="ja-JP" altLang="en-US" sz="1100">
              <a:solidFill>
                <a:sysClr val="windowText" lastClr="000000"/>
              </a:solidFill>
              <a:effectLst/>
              <a:latin typeface="+mn-lt"/>
              <a:ea typeface="+mn-ea"/>
              <a:cs typeface="+mn-cs"/>
            </a:rPr>
            <a:t>⑭</a:t>
          </a:r>
          <a:r>
            <a:rPr kumimoji="1" lang="en-US" altLang="ja-JP" sz="1100">
              <a:solidFill>
                <a:sysClr val="windowText" lastClr="000000"/>
              </a:solidFill>
              <a:effectLst/>
              <a:latin typeface="+mn-lt"/>
              <a:ea typeface="+mn-ea"/>
              <a:cs typeface="+mn-cs"/>
            </a:rPr>
            <a:t>-b</a:t>
          </a:r>
          <a:r>
            <a:rPr kumimoji="1" lang="en-US" altLang="ja-JP" sz="1100" baseline="0">
              <a:solidFill>
                <a:sysClr val="windowText" lastClr="000000"/>
              </a:solidFill>
              <a:effectLst/>
              <a:latin typeface="+mn-lt"/>
              <a:ea typeface="+mn-ea"/>
              <a:cs typeface="+mn-cs"/>
            </a:rPr>
            <a:t> </a:t>
          </a:r>
          <a:r>
            <a:rPr kumimoji="1" lang="ja-JP" altLang="ja-JP" sz="1100" baseline="0">
              <a:solidFill>
                <a:sysClr val="windowText" lastClr="000000"/>
              </a:solidFill>
              <a:effectLst/>
              <a:latin typeface="+mn-lt"/>
              <a:ea typeface="+mn-ea"/>
              <a:cs typeface="+mn-cs"/>
            </a:rPr>
            <a:t>（</a:t>
          </a:r>
          <a:r>
            <a:rPr kumimoji="1" lang="ja-JP" altLang="en-US" sz="1100" baseline="0">
              <a:solidFill>
                <a:sysClr val="windowText" lastClr="000000"/>
              </a:solidFill>
              <a:effectLst/>
              <a:latin typeface="+mn-lt"/>
              <a:ea typeface="+mn-ea"/>
              <a:cs typeface="+mn-cs"/>
            </a:rPr>
            <a:t>日本円以外の精算</a:t>
          </a:r>
          <a:r>
            <a:rPr kumimoji="1" lang="ja-JP" altLang="ja-JP" sz="1100" baseline="0">
              <a:solidFill>
                <a:sysClr val="windowText" lastClr="000000"/>
              </a:solidFill>
              <a:effectLst/>
              <a:latin typeface="+mn-lt"/>
              <a:ea typeface="+mn-ea"/>
              <a:cs typeface="+mn-cs"/>
            </a:rPr>
            <a:t>）」</a:t>
          </a:r>
          <a:r>
            <a:rPr kumimoji="1" lang="ja-JP" altLang="en-US" sz="1100" baseline="0">
              <a:solidFill>
                <a:sysClr val="windowText" lastClr="000000"/>
              </a:solidFill>
              <a:effectLst/>
              <a:latin typeface="+mn-lt"/>
              <a:ea typeface="+mn-ea"/>
              <a:cs typeface="+mn-cs"/>
            </a:rPr>
            <a:t>をご利用ください。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6</xdr:col>
      <xdr:colOff>19050</xdr:colOff>
      <xdr:row>1</xdr:row>
      <xdr:rowOff>114301</xdr:rowOff>
    </xdr:from>
    <xdr:to>
      <xdr:col>9</xdr:col>
      <xdr:colOff>628650</xdr:colOff>
      <xdr:row>4</xdr:row>
      <xdr:rowOff>180975</xdr:rowOff>
    </xdr:to>
    <xdr:sp macro="" textlink="">
      <xdr:nvSpPr>
        <xdr:cNvPr id="5" name="吹き出し: 四角形 4">
          <a:extLst>
            <a:ext uri="{FF2B5EF4-FFF2-40B4-BE49-F238E27FC236}">
              <a16:creationId xmlns:a16="http://schemas.microsoft.com/office/drawing/2014/main" id="{00000000-0008-0000-0000-000005000000}"/>
            </a:ext>
          </a:extLst>
        </xdr:cNvPr>
        <xdr:cNvSpPr/>
      </xdr:nvSpPr>
      <xdr:spPr>
        <a:xfrm>
          <a:off x="8058150" y="333376"/>
          <a:ext cx="2667000" cy="723899"/>
        </a:xfrm>
        <a:prstGeom prst="wedgeRectCallout">
          <a:avLst>
            <a:gd name="adj1" fmla="val -75287"/>
            <a:gd name="adj2" fmla="val 36090"/>
          </a:avLst>
        </a:prstGeom>
        <a:solidFill>
          <a:schemeClr val="bg1">
            <a:lumMod val="85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ゼロエミ事業の場合</a:t>
          </a:r>
          <a:r>
            <a:rPr kumimoji="1" lang="en-US" altLang="ja-JP" sz="1100">
              <a:solidFill>
                <a:sysClr val="windowText" lastClr="000000"/>
              </a:solidFill>
            </a:rPr>
            <a:t>】</a:t>
          </a: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a:solidFill>
                <a:sysClr val="windowText" lastClr="000000"/>
              </a:solidFill>
              <a:effectLst/>
            </a:rPr>
            <a:t>シート「①</a:t>
          </a:r>
          <a:r>
            <a:rPr lang="en-US" altLang="ja-JP">
              <a:solidFill>
                <a:sysClr val="windowText" lastClr="000000"/>
              </a:solidFill>
              <a:effectLst/>
            </a:rPr>
            <a:t>-</a:t>
          </a:r>
          <a:r>
            <a:rPr lang="ja-JP" altLang="en-US">
              <a:solidFill>
                <a:sysClr val="windowText" lastClr="000000"/>
              </a:solidFill>
              <a:effectLst/>
            </a:rPr>
            <a:t>ｂ低炭素技術説明書」（プロセス、省エネ機器、</a:t>
          </a:r>
          <a:r>
            <a:rPr lang="en-US" altLang="ja-JP">
              <a:solidFill>
                <a:sysClr val="windowText" lastClr="000000"/>
              </a:solidFill>
              <a:effectLst/>
            </a:rPr>
            <a:t>FA</a:t>
          </a:r>
          <a:r>
            <a:rPr lang="ja-JP" altLang="en-US">
              <a:solidFill>
                <a:sysClr val="windowText" lastClr="000000"/>
              </a:solidFill>
              <a:effectLst/>
            </a:rPr>
            <a:t>機器）も作成ください。 </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twoCellAnchor>
    <xdr:from>
      <xdr:col>6</xdr:col>
      <xdr:colOff>66675</xdr:colOff>
      <xdr:row>13</xdr:row>
      <xdr:rowOff>66675</xdr:rowOff>
    </xdr:from>
    <xdr:to>
      <xdr:col>9</xdr:col>
      <xdr:colOff>104775</xdr:colOff>
      <xdr:row>16</xdr:row>
      <xdr:rowOff>161926</xdr:rowOff>
    </xdr:to>
    <xdr:sp macro="" textlink="">
      <xdr:nvSpPr>
        <xdr:cNvPr id="6" name="吹き出し: 四角形 5">
          <a:extLst>
            <a:ext uri="{FF2B5EF4-FFF2-40B4-BE49-F238E27FC236}">
              <a16:creationId xmlns:a16="http://schemas.microsoft.com/office/drawing/2014/main" id="{00000000-0008-0000-0000-000006000000}"/>
            </a:ext>
          </a:extLst>
        </xdr:cNvPr>
        <xdr:cNvSpPr/>
      </xdr:nvSpPr>
      <xdr:spPr>
        <a:xfrm>
          <a:off x="8105775" y="2914650"/>
          <a:ext cx="2095500" cy="752476"/>
        </a:xfrm>
        <a:prstGeom prst="wedgeRectCallout">
          <a:avLst>
            <a:gd name="adj1" fmla="val -84281"/>
            <a:gd name="adj2" fmla="val -121285"/>
          </a:avLst>
        </a:prstGeom>
        <a:solidFill>
          <a:schemeClr val="bg1">
            <a:lumMod val="85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④申告書</a:t>
          </a:r>
          <a:endParaRPr kumimoji="1" lang="en-US" altLang="ja-JP" sz="1100">
            <a:solidFill>
              <a:sysClr val="windowText" lastClr="000000"/>
            </a:solidFill>
          </a:endParaRPr>
        </a:p>
        <a:p>
          <a:pPr algn="l"/>
          <a:r>
            <a:rPr kumimoji="1" lang="ja-JP" altLang="en-US" sz="1100">
              <a:solidFill>
                <a:sysClr val="windowText" lastClr="000000"/>
              </a:solidFill>
            </a:rPr>
            <a:t>新興国事業、ゼロエミ事業で異なります。</a:t>
          </a:r>
        </a:p>
      </xdr:txBody>
    </xdr:sp>
    <xdr:clientData/>
  </xdr:twoCellAnchor>
  <xdr:twoCellAnchor>
    <xdr:from>
      <xdr:col>6</xdr:col>
      <xdr:colOff>145676</xdr:colOff>
      <xdr:row>26</xdr:row>
      <xdr:rowOff>112059</xdr:rowOff>
    </xdr:from>
    <xdr:to>
      <xdr:col>10</xdr:col>
      <xdr:colOff>515471</xdr:colOff>
      <xdr:row>31</xdr:row>
      <xdr:rowOff>0</xdr:rowOff>
    </xdr:to>
    <xdr:sp macro="" textlink="">
      <xdr:nvSpPr>
        <xdr:cNvPr id="7" name="吹き出し: 四角形 6">
          <a:extLst>
            <a:ext uri="{FF2B5EF4-FFF2-40B4-BE49-F238E27FC236}">
              <a16:creationId xmlns:a16="http://schemas.microsoft.com/office/drawing/2014/main" id="{00000000-0008-0000-0000-000007000000}"/>
            </a:ext>
          </a:extLst>
        </xdr:cNvPr>
        <xdr:cNvSpPr/>
      </xdr:nvSpPr>
      <xdr:spPr>
        <a:xfrm>
          <a:off x="8180294" y="6006353"/>
          <a:ext cx="3104030" cy="1008529"/>
        </a:xfrm>
        <a:prstGeom prst="wedgeRectCallout">
          <a:avLst>
            <a:gd name="adj1" fmla="val -73098"/>
            <a:gd name="adj2" fmla="val -32156"/>
          </a:avLst>
        </a:prstGeom>
        <a:solidFill>
          <a:schemeClr val="bg1">
            <a:lumMod val="85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三国型実務の場合</a:t>
          </a:r>
          <a:r>
            <a:rPr kumimoji="1" lang="en-US" altLang="ja-JP" sz="1100">
              <a:solidFill>
                <a:sysClr val="windowText" lastClr="000000"/>
              </a:solidFill>
            </a:rPr>
            <a:t>】</a:t>
          </a:r>
          <a:r>
            <a:rPr kumimoji="1" lang="ja-JP" altLang="en-US" sz="1100">
              <a:solidFill>
                <a:sysClr val="windowText" lastClr="000000"/>
              </a:solidFill>
              <a:effectLst/>
              <a:latin typeface="+mn-lt"/>
              <a:ea typeface="+mn-ea"/>
              <a:cs typeface="+mn-cs"/>
            </a:rPr>
            <a:t>は、</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a:solidFill>
                <a:sysClr val="windowText" lastClr="000000"/>
              </a:solidFill>
              <a:effectLst/>
            </a:rPr>
            <a:t>シート「⑰</a:t>
          </a:r>
          <a:r>
            <a:rPr lang="en-US" altLang="ja-JP">
              <a:solidFill>
                <a:sysClr val="windowText" lastClr="000000"/>
              </a:solidFill>
              <a:effectLst/>
            </a:rPr>
            <a:t>-b</a:t>
          </a:r>
          <a:r>
            <a:rPr lang="ja-JP" altLang="en-US">
              <a:solidFill>
                <a:sysClr val="windowText" lastClr="000000"/>
              </a:solidFill>
              <a:effectLst/>
            </a:rPr>
            <a:t>　三国型実務日程案」を作成ください。</a:t>
          </a:r>
          <a:endParaRPr lang="en-US" altLang="ja-JP">
            <a:solidFill>
              <a:sysClr val="windowText" lastClr="000000"/>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a:solidFill>
                <a:sysClr val="windowText" lastClr="000000"/>
              </a:solidFill>
              <a:effectLst/>
            </a:rPr>
            <a:t>更に、派遣講師がいる場合は、併せて</a:t>
          </a:r>
          <a:endParaRPr lang="en-US" altLang="ja-JP">
            <a:solidFill>
              <a:sysClr val="windowText" lastClr="000000"/>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a:solidFill>
                <a:sysClr val="windowText" lastClr="000000"/>
              </a:solidFill>
              <a:effectLst/>
            </a:rPr>
            <a:t>シート⑰も作成ください。</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7</xdr:col>
      <xdr:colOff>211982</xdr:colOff>
      <xdr:row>71</xdr:row>
      <xdr:rowOff>2924</xdr:rowOff>
    </xdr:from>
    <xdr:to>
      <xdr:col>19</xdr:col>
      <xdr:colOff>317500</xdr:colOff>
      <xdr:row>74</xdr:row>
      <xdr:rowOff>59548</xdr:rowOff>
    </xdr:to>
    <xdr:grpSp>
      <xdr:nvGrpSpPr>
        <xdr:cNvPr id="16" name="グループ化 15">
          <a:extLst>
            <a:ext uri="{FF2B5EF4-FFF2-40B4-BE49-F238E27FC236}">
              <a16:creationId xmlns:a16="http://schemas.microsoft.com/office/drawing/2014/main" id="{00000000-0008-0000-1700-000010000000}"/>
            </a:ext>
          </a:extLst>
        </xdr:cNvPr>
        <xdr:cNvGrpSpPr/>
      </xdr:nvGrpSpPr>
      <xdr:grpSpPr>
        <a:xfrm>
          <a:off x="2698007" y="15185774"/>
          <a:ext cx="5201393" cy="675749"/>
          <a:chOff x="2509187" y="18649512"/>
          <a:chExt cx="4744754" cy="669212"/>
        </a:xfrm>
      </xdr:grpSpPr>
      <mc:AlternateContent xmlns:mc="http://schemas.openxmlformats.org/markup-compatibility/2006">
        <mc:Choice xmlns:a14="http://schemas.microsoft.com/office/drawing/2010/main" Requires="a14">
          <xdr:sp macro="" textlink="">
            <xdr:nvSpPr>
              <xdr:cNvPr id="75784" name="Check Box 8" hidden="1">
                <a:extLst>
                  <a:ext uri="{63B3BB69-23CF-44E3-9099-C40C66FF867C}">
                    <a14:compatExt spid="_x0000_s75784"/>
                  </a:ext>
                  <a:ext uri="{FF2B5EF4-FFF2-40B4-BE49-F238E27FC236}">
                    <a16:creationId xmlns:a16="http://schemas.microsoft.com/office/drawing/2014/main" id="{00000000-0008-0000-1700-000008280100}"/>
                  </a:ext>
                </a:extLst>
              </xdr:cNvPr>
              <xdr:cNvSpPr/>
            </xdr:nvSpPr>
            <xdr:spPr bwMode="auto">
              <a:xfrm>
                <a:off x="2759330" y="18908272"/>
                <a:ext cx="509431" cy="3753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10</a:t>
                </a:r>
              </a:p>
            </xdr:txBody>
          </xdr:sp>
        </mc:Choice>
        <mc:Fallback/>
      </mc:AlternateContent>
      <mc:AlternateContent xmlns:mc="http://schemas.openxmlformats.org/markup-compatibility/2006">
        <mc:Choice xmlns:a14="http://schemas.microsoft.com/office/drawing/2010/main" Requires="a14">
          <xdr:sp macro="" textlink="">
            <xdr:nvSpPr>
              <xdr:cNvPr id="75785" name="Check Box 9" hidden="1">
                <a:extLst>
                  <a:ext uri="{63B3BB69-23CF-44E3-9099-C40C66FF867C}">
                    <a14:compatExt spid="_x0000_s75785"/>
                  </a:ext>
                  <a:ext uri="{FF2B5EF4-FFF2-40B4-BE49-F238E27FC236}">
                    <a16:creationId xmlns:a16="http://schemas.microsoft.com/office/drawing/2014/main" id="{00000000-0008-0000-1700-000009280100}"/>
                  </a:ext>
                </a:extLst>
              </xdr:cNvPr>
              <xdr:cNvSpPr/>
            </xdr:nvSpPr>
            <xdr:spPr bwMode="auto">
              <a:xfrm>
                <a:off x="3197479" y="18929097"/>
                <a:ext cx="465943" cy="3438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9</a:t>
                </a:r>
              </a:p>
            </xdr:txBody>
          </xdr:sp>
        </mc:Choice>
        <mc:Fallback/>
      </mc:AlternateContent>
      <mc:AlternateContent xmlns:mc="http://schemas.openxmlformats.org/markup-compatibility/2006">
        <mc:Choice xmlns:a14="http://schemas.microsoft.com/office/drawing/2010/main" Requires="a14">
          <xdr:sp macro="" textlink="">
            <xdr:nvSpPr>
              <xdr:cNvPr id="75786" name="Check Box 10" hidden="1">
                <a:extLst>
                  <a:ext uri="{63B3BB69-23CF-44E3-9099-C40C66FF867C}">
                    <a14:compatExt spid="_x0000_s75786"/>
                  </a:ext>
                  <a:ext uri="{FF2B5EF4-FFF2-40B4-BE49-F238E27FC236}">
                    <a16:creationId xmlns:a16="http://schemas.microsoft.com/office/drawing/2014/main" id="{00000000-0008-0000-1700-00000A280100}"/>
                  </a:ext>
                </a:extLst>
              </xdr:cNvPr>
              <xdr:cNvSpPr/>
            </xdr:nvSpPr>
            <xdr:spPr bwMode="auto">
              <a:xfrm>
                <a:off x="3647320" y="18912989"/>
                <a:ext cx="419738" cy="3755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8</a:t>
                </a:r>
              </a:p>
            </xdr:txBody>
          </xdr:sp>
        </mc:Choice>
        <mc:Fallback/>
      </mc:AlternateContent>
      <mc:AlternateContent xmlns:mc="http://schemas.openxmlformats.org/markup-compatibility/2006">
        <mc:Choice xmlns:a14="http://schemas.microsoft.com/office/drawing/2010/main" Requires="a14">
          <xdr:sp macro="" textlink="">
            <xdr:nvSpPr>
              <xdr:cNvPr id="75787" name="Check Box 11" hidden="1">
                <a:extLst>
                  <a:ext uri="{63B3BB69-23CF-44E3-9099-C40C66FF867C}">
                    <a14:compatExt spid="_x0000_s75787"/>
                  </a:ext>
                  <a:ext uri="{FF2B5EF4-FFF2-40B4-BE49-F238E27FC236}">
                    <a16:creationId xmlns:a16="http://schemas.microsoft.com/office/drawing/2014/main" id="{00000000-0008-0000-1700-00000B280100}"/>
                  </a:ext>
                </a:extLst>
              </xdr:cNvPr>
              <xdr:cNvSpPr/>
            </xdr:nvSpPr>
            <xdr:spPr bwMode="auto">
              <a:xfrm>
                <a:off x="4101236" y="18906037"/>
                <a:ext cx="452768" cy="4002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7</a:t>
                </a:r>
              </a:p>
            </xdr:txBody>
          </xdr:sp>
        </mc:Choice>
        <mc:Fallback/>
      </mc:AlternateContent>
      <mc:AlternateContent xmlns:mc="http://schemas.openxmlformats.org/markup-compatibility/2006">
        <mc:Choice xmlns:a14="http://schemas.microsoft.com/office/drawing/2010/main" Requires="a14">
          <xdr:sp macro="" textlink="">
            <xdr:nvSpPr>
              <xdr:cNvPr id="75788" name="Check Box 12" hidden="1">
                <a:extLst>
                  <a:ext uri="{63B3BB69-23CF-44E3-9099-C40C66FF867C}">
                    <a14:compatExt spid="_x0000_s75788"/>
                  </a:ext>
                  <a:ext uri="{FF2B5EF4-FFF2-40B4-BE49-F238E27FC236}">
                    <a16:creationId xmlns:a16="http://schemas.microsoft.com/office/drawing/2014/main" id="{00000000-0008-0000-1700-00000C280100}"/>
                  </a:ext>
                </a:extLst>
              </xdr:cNvPr>
              <xdr:cNvSpPr/>
            </xdr:nvSpPr>
            <xdr:spPr bwMode="auto">
              <a:xfrm>
                <a:off x="4584929" y="18918511"/>
                <a:ext cx="489662" cy="3896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6</a:t>
                </a:r>
              </a:p>
            </xdr:txBody>
          </xdr:sp>
        </mc:Choice>
        <mc:Fallback/>
      </mc:AlternateContent>
      <xdr:sp macro="" textlink="">
        <xdr:nvSpPr>
          <xdr:cNvPr id="4" name="正方形/長方形 3">
            <a:extLst>
              <a:ext uri="{FF2B5EF4-FFF2-40B4-BE49-F238E27FC236}">
                <a16:creationId xmlns:a16="http://schemas.microsoft.com/office/drawing/2014/main" id="{00000000-0008-0000-1700-000004000000}"/>
              </a:ext>
            </a:extLst>
          </xdr:cNvPr>
          <xdr:cNvSpPr/>
        </xdr:nvSpPr>
        <xdr:spPr>
          <a:xfrm>
            <a:off x="2509187" y="18649512"/>
            <a:ext cx="4744754" cy="616397"/>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mc:AlternateContent xmlns:mc="http://schemas.openxmlformats.org/markup-compatibility/2006">
        <mc:Choice xmlns:a14="http://schemas.microsoft.com/office/drawing/2010/main" Requires="a14">
          <xdr:sp macro="" textlink="">
            <xdr:nvSpPr>
              <xdr:cNvPr id="75817" name="Check Box 41" hidden="1">
                <a:extLst>
                  <a:ext uri="{63B3BB69-23CF-44E3-9099-C40C66FF867C}">
                    <a14:compatExt spid="_x0000_s75817"/>
                  </a:ext>
                  <a:ext uri="{FF2B5EF4-FFF2-40B4-BE49-F238E27FC236}">
                    <a16:creationId xmlns:a16="http://schemas.microsoft.com/office/drawing/2014/main" id="{00000000-0008-0000-1700-000029280100}"/>
                  </a:ext>
                </a:extLst>
              </xdr:cNvPr>
              <xdr:cNvSpPr/>
            </xdr:nvSpPr>
            <xdr:spPr bwMode="auto">
              <a:xfrm>
                <a:off x="5008176" y="18924879"/>
                <a:ext cx="503251" cy="36836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5</a:t>
                </a:r>
              </a:p>
            </xdr:txBody>
          </xdr:sp>
        </mc:Choice>
        <mc:Fallback/>
      </mc:AlternateContent>
      <mc:AlternateContent xmlns:mc="http://schemas.openxmlformats.org/markup-compatibility/2006">
        <mc:Choice xmlns:a14="http://schemas.microsoft.com/office/drawing/2010/main" Requires="a14">
          <xdr:sp macro="" textlink="">
            <xdr:nvSpPr>
              <xdr:cNvPr id="75818" name="Check Box 42" hidden="1">
                <a:extLst>
                  <a:ext uri="{63B3BB69-23CF-44E3-9099-C40C66FF867C}">
                    <a14:compatExt spid="_x0000_s75818"/>
                  </a:ext>
                  <a:ext uri="{FF2B5EF4-FFF2-40B4-BE49-F238E27FC236}">
                    <a16:creationId xmlns:a16="http://schemas.microsoft.com/office/drawing/2014/main" id="{00000000-0008-0000-1700-00002A280100}"/>
                  </a:ext>
                </a:extLst>
              </xdr:cNvPr>
              <xdr:cNvSpPr/>
            </xdr:nvSpPr>
            <xdr:spPr bwMode="auto">
              <a:xfrm>
                <a:off x="5444298" y="18942197"/>
                <a:ext cx="461736" cy="3392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4</a:t>
                </a:r>
              </a:p>
            </xdr:txBody>
          </xdr:sp>
        </mc:Choice>
        <mc:Fallback/>
      </mc:AlternateContent>
      <mc:AlternateContent xmlns:mc="http://schemas.openxmlformats.org/markup-compatibility/2006">
        <mc:Choice xmlns:a14="http://schemas.microsoft.com/office/drawing/2010/main" Requires="a14">
          <xdr:sp macro="" textlink="">
            <xdr:nvSpPr>
              <xdr:cNvPr id="75819" name="Check Box 43" hidden="1">
                <a:extLst>
                  <a:ext uri="{63B3BB69-23CF-44E3-9099-C40C66FF867C}">
                    <a14:compatExt spid="_x0000_s75819"/>
                  </a:ext>
                  <a:ext uri="{FF2B5EF4-FFF2-40B4-BE49-F238E27FC236}">
                    <a16:creationId xmlns:a16="http://schemas.microsoft.com/office/drawing/2014/main" id="{00000000-0008-0000-1700-00002B280100}"/>
                  </a:ext>
                </a:extLst>
              </xdr:cNvPr>
              <xdr:cNvSpPr/>
            </xdr:nvSpPr>
            <xdr:spPr bwMode="auto">
              <a:xfrm>
                <a:off x="5893334" y="18924800"/>
                <a:ext cx="422515" cy="3701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a:t>
                </a:r>
              </a:p>
            </xdr:txBody>
          </xdr:sp>
        </mc:Choice>
        <mc:Fallback/>
      </mc:AlternateContent>
      <mc:AlternateContent xmlns:mc="http://schemas.openxmlformats.org/markup-compatibility/2006">
        <mc:Choice xmlns:a14="http://schemas.microsoft.com/office/drawing/2010/main" Requires="a14">
          <xdr:sp macro="" textlink="">
            <xdr:nvSpPr>
              <xdr:cNvPr id="75820" name="Check Box 44" hidden="1">
                <a:extLst>
                  <a:ext uri="{63B3BB69-23CF-44E3-9099-C40C66FF867C}">
                    <a14:compatExt spid="_x0000_s75820"/>
                  </a:ext>
                  <a:ext uri="{FF2B5EF4-FFF2-40B4-BE49-F238E27FC236}">
                    <a16:creationId xmlns:a16="http://schemas.microsoft.com/office/drawing/2014/main" id="{00000000-0008-0000-1700-00002C280100}"/>
                  </a:ext>
                </a:extLst>
              </xdr:cNvPr>
              <xdr:cNvSpPr/>
            </xdr:nvSpPr>
            <xdr:spPr bwMode="auto">
              <a:xfrm>
                <a:off x="6326339" y="18918609"/>
                <a:ext cx="454053" cy="4001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a:t>
                </a:r>
              </a:p>
            </xdr:txBody>
          </xdr:sp>
        </mc:Choice>
        <mc:Fallback/>
      </mc:AlternateContent>
      <mc:AlternateContent xmlns:mc="http://schemas.openxmlformats.org/markup-compatibility/2006">
        <mc:Choice xmlns:a14="http://schemas.microsoft.com/office/drawing/2010/main" Requires="a14">
          <xdr:sp macro="" textlink="">
            <xdr:nvSpPr>
              <xdr:cNvPr id="75821" name="Check Box 45" hidden="1">
                <a:extLst>
                  <a:ext uri="{63B3BB69-23CF-44E3-9099-C40C66FF867C}">
                    <a14:compatExt spid="_x0000_s75821"/>
                  </a:ext>
                  <a:ext uri="{FF2B5EF4-FFF2-40B4-BE49-F238E27FC236}">
                    <a16:creationId xmlns:a16="http://schemas.microsoft.com/office/drawing/2014/main" id="{00000000-0008-0000-1700-00002D280100}"/>
                  </a:ext>
                </a:extLst>
              </xdr:cNvPr>
              <xdr:cNvSpPr/>
            </xdr:nvSpPr>
            <xdr:spPr bwMode="auto">
              <a:xfrm>
                <a:off x="6717440" y="18935844"/>
                <a:ext cx="489430" cy="3828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a:t>
                </a:r>
              </a:p>
            </xdr:txBody>
          </xdr:sp>
        </mc:Choice>
        <mc:Fallback/>
      </mc:AlternateContent>
    </xdr:grpSp>
    <xdr:clientData/>
  </xdr:twoCellAnchor>
  <xdr:twoCellAnchor>
    <xdr:from>
      <xdr:col>7</xdr:col>
      <xdr:colOff>203764</xdr:colOff>
      <xdr:row>79</xdr:row>
      <xdr:rowOff>43265</xdr:rowOff>
    </xdr:from>
    <xdr:to>
      <xdr:col>19</xdr:col>
      <xdr:colOff>309282</xdr:colOff>
      <xdr:row>81</xdr:row>
      <xdr:rowOff>2771</xdr:rowOff>
    </xdr:to>
    <xdr:grpSp>
      <xdr:nvGrpSpPr>
        <xdr:cNvPr id="17" name="グループ化 16">
          <a:extLst>
            <a:ext uri="{FF2B5EF4-FFF2-40B4-BE49-F238E27FC236}">
              <a16:creationId xmlns:a16="http://schemas.microsoft.com/office/drawing/2014/main" id="{00000000-0008-0000-1700-000011000000}"/>
            </a:ext>
          </a:extLst>
        </xdr:cNvPr>
        <xdr:cNvGrpSpPr/>
      </xdr:nvGrpSpPr>
      <xdr:grpSpPr>
        <a:xfrm>
          <a:off x="2689789" y="16940615"/>
          <a:ext cx="5201393" cy="673881"/>
          <a:chOff x="2509187" y="18649512"/>
          <a:chExt cx="4744754" cy="669212"/>
        </a:xfrm>
      </xdr:grpSpPr>
      <mc:AlternateContent xmlns:mc="http://schemas.openxmlformats.org/markup-compatibility/2006">
        <mc:Choice xmlns:a14="http://schemas.microsoft.com/office/drawing/2010/main" Requires="a14">
          <xdr:sp macro="" textlink="">
            <xdr:nvSpPr>
              <xdr:cNvPr id="75822" name="Check Box 46" hidden="1">
                <a:extLst>
                  <a:ext uri="{63B3BB69-23CF-44E3-9099-C40C66FF867C}">
                    <a14:compatExt spid="_x0000_s75822"/>
                  </a:ext>
                  <a:ext uri="{FF2B5EF4-FFF2-40B4-BE49-F238E27FC236}">
                    <a16:creationId xmlns:a16="http://schemas.microsoft.com/office/drawing/2014/main" id="{00000000-0008-0000-1700-00002E280100}"/>
                  </a:ext>
                </a:extLst>
              </xdr:cNvPr>
              <xdr:cNvSpPr/>
            </xdr:nvSpPr>
            <xdr:spPr bwMode="auto">
              <a:xfrm>
                <a:off x="2759330" y="18908272"/>
                <a:ext cx="509431" cy="3753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10</a:t>
                </a:r>
              </a:p>
            </xdr:txBody>
          </xdr:sp>
        </mc:Choice>
        <mc:Fallback/>
      </mc:AlternateContent>
      <mc:AlternateContent xmlns:mc="http://schemas.openxmlformats.org/markup-compatibility/2006">
        <mc:Choice xmlns:a14="http://schemas.microsoft.com/office/drawing/2010/main" Requires="a14">
          <xdr:sp macro="" textlink="">
            <xdr:nvSpPr>
              <xdr:cNvPr id="75823" name="Check Box 47" hidden="1">
                <a:extLst>
                  <a:ext uri="{63B3BB69-23CF-44E3-9099-C40C66FF867C}">
                    <a14:compatExt spid="_x0000_s75823"/>
                  </a:ext>
                  <a:ext uri="{FF2B5EF4-FFF2-40B4-BE49-F238E27FC236}">
                    <a16:creationId xmlns:a16="http://schemas.microsoft.com/office/drawing/2014/main" id="{00000000-0008-0000-1700-00002F280100}"/>
                  </a:ext>
                </a:extLst>
              </xdr:cNvPr>
              <xdr:cNvSpPr/>
            </xdr:nvSpPr>
            <xdr:spPr bwMode="auto">
              <a:xfrm>
                <a:off x="3197479" y="18929097"/>
                <a:ext cx="465943" cy="3438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9</a:t>
                </a:r>
              </a:p>
            </xdr:txBody>
          </xdr:sp>
        </mc:Choice>
        <mc:Fallback/>
      </mc:AlternateContent>
      <mc:AlternateContent xmlns:mc="http://schemas.openxmlformats.org/markup-compatibility/2006">
        <mc:Choice xmlns:a14="http://schemas.microsoft.com/office/drawing/2010/main" Requires="a14">
          <xdr:sp macro="" textlink="">
            <xdr:nvSpPr>
              <xdr:cNvPr id="75824" name="Check Box 48" hidden="1">
                <a:extLst>
                  <a:ext uri="{63B3BB69-23CF-44E3-9099-C40C66FF867C}">
                    <a14:compatExt spid="_x0000_s75824"/>
                  </a:ext>
                  <a:ext uri="{FF2B5EF4-FFF2-40B4-BE49-F238E27FC236}">
                    <a16:creationId xmlns:a16="http://schemas.microsoft.com/office/drawing/2014/main" id="{00000000-0008-0000-1700-000030280100}"/>
                  </a:ext>
                </a:extLst>
              </xdr:cNvPr>
              <xdr:cNvSpPr/>
            </xdr:nvSpPr>
            <xdr:spPr bwMode="auto">
              <a:xfrm>
                <a:off x="3647320" y="18912989"/>
                <a:ext cx="419738" cy="3755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8</a:t>
                </a:r>
              </a:p>
            </xdr:txBody>
          </xdr:sp>
        </mc:Choice>
        <mc:Fallback/>
      </mc:AlternateContent>
      <mc:AlternateContent xmlns:mc="http://schemas.openxmlformats.org/markup-compatibility/2006">
        <mc:Choice xmlns:a14="http://schemas.microsoft.com/office/drawing/2010/main" Requires="a14">
          <xdr:sp macro="" textlink="">
            <xdr:nvSpPr>
              <xdr:cNvPr id="75825" name="Check Box 49" hidden="1">
                <a:extLst>
                  <a:ext uri="{63B3BB69-23CF-44E3-9099-C40C66FF867C}">
                    <a14:compatExt spid="_x0000_s75825"/>
                  </a:ext>
                  <a:ext uri="{FF2B5EF4-FFF2-40B4-BE49-F238E27FC236}">
                    <a16:creationId xmlns:a16="http://schemas.microsoft.com/office/drawing/2014/main" id="{00000000-0008-0000-1700-000031280100}"/>
                  </a:ext>
                </a:extLst>
              </xdr:cNvPr>
              <xdr:cNvSpPr/>
            </xdr:nvSpPr>
            <xdr:spPr bwMode="auto">
              <a:xfrm>
                <a:off x="4101236" y="18906037"/>
                <a:ext cx="452768" cy="4002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7</a:t>
                </a:r>
              </a:p>
            </xdr:txBody>
          </xdr:sp>
        </mc:Choice>
        <mc:Fallback/>
      </mc:AlternateContent>
      <mc:AlternateContent xmlns:mc="http://schemas.openxmlformats.org/markup-compatibility/2006">
        <mc:Choice xmlns:a14="http://schemas.microsoft.com/office/drawing/2010/main" Requires="a14">
          <xdr:sp macro="" textlink="">
            <xdr:nvSpPr>
              <xdr:cNvPr id="75826" name="Check Box 50" hidden="1">
                <a:extLst>
                  <a:ext uri="{63B3BB69-23CF-44E3-9099-C40C66FF867C}">
                    <a14:compatExt spid="_x0000_s75826"/>
                  </a:ext>
                  <a:ext uri="{FF2B5EF4-FFF2-40B4-BE49-F238E27FC236}">
                    <a16:creationId xmlns:a16="http://schemas.microsoft.com/office/drawing/2014/main" id="{00000000-0008-0000-1700-000032280100}"/>
                  </a:ext>
                </a:extLst>
              </xdr:cNvPr>
              <xdr:cNvSpPr/>
            </xdr:nvSpPr>
            <xdr:spPr bwMode="auto">
              <a:xfrm>
                <a:off x="4584929" y="18918511"/>
                <a:ext cx="489662" cy="3896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6</a:t>
                </a:r>
              </a:p>
            </xdr:txBody>
          </xdr:sp>
        </mc:Choice>
        <mc:Fallback/>
      </mc:AlternateContent>
      <xdr:sp macro="" textlink="">
        <xdr:nvSpPr>
          <xdr:cNvPr id="18" name="正方形/長方形 17">
            <a:extLst>
              <a:ext uri="{FF2B5EF4-FFF2-40B4-BE49-F238E27FC236}">
                <a16:creationId xmlns:a16="http://schemas.microsoft.com/office/drawing/2014/main" id="{00000000-0008-0000-1700-000012000000}"/>
              </a:ext>
            </a:extLst>
          </xdr:cNvPr>
          <xdr:cNvSpPr/>
        </xdr:nvSpPr>
        <xdr:spPr>
          <a:xfrm>
            <a:off x="2509187" y="18649512"/>
            <a:ext cx="4744754" cy="616397"/>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mc:AlternateContent xmlns:mc="http://schemas.openxmlformats.org/markup-compatibility/2006">
        <mc:Choice xmlns:a14="http://schemas.microsoft.com/office/drawing/2010/main" Requires="a14">
          <xdr:sp macro="" textlink="">
            <xdr:nvSpPr>
              <xdr:cNvPr id="75827" name="Check Box 51" hidden="1">
                <a:extLst>
                  <a:ext uri="{63B3BB69-23CF-44E3-9099-C40C66FF867C}">
                    <a14:compatExt spid="_x0000_s75827"/>
                  </a:ext>
                  <a:ext uri="{FF2B5EF4-FFF2-40B4-BE49-F238E27FC236}">
                    <a16:creationId xmlns:a16="http://schemas.microsoft.com/office/drawing/2014/main" id="{00000000-0008-0000-1700-000033280100}"/>
                  </a:ext>
                </a:extLst>
              </xdr:cNvPr>
              <xdr:cNvSpPr/>
            </xdr:nvSpPr>
            <xdr:spPr bwMode="auto">
              <a:xfrm>
                <a:off x="5008176" y="18924879"/>
                <a:ext cx="503251" cy="36836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5</a:t>
                </a:r>
              </a:p>
            </xdr:txBody>
          </xdr:sp>
        </mc:Choice>
        <mc:Fallback/>
      </mc:AlternateContent>
      <mc:AlternateContent xmlns:mc="http://schemas.openxmlformats.org/markup-compatibility/2006">
        <mc:Choice xmlns:a14="http://schemas.microsoft.com/office/drawing/2010/main" Requires="a14">
          <xdr:sp macro="" textlink="">
            <xdr:nvSpPr>
              <xdr:cNvPr id="75828" name="Check Box 52" hidden="1">
                <a:extLst>
                  <a:ext uri="{63B3BB69-23CF-44E3-9099-C40C66FF867C}">
                    <a14:compatExt spid="_x0000_s75828"/>
                  </a:ext>
                  <a:ext uri="{FF2B5EF4-FFF2-40B4-BE49-F238E27FC236}">
                    <a16:creationId xmlns:a16="http://schemas.microsoft.com/office/drawing/2014/main" id="{00000000-0008-0000-1700-000034280100}"/>
                  </a:ext>
                </a:extLst>
              </xdr:cNvPr>
              <xdr:cNvSpPr/>
            </xdr:nvSpPr>
            <xdr:spPr bwMode="auto">
              <a:xfrm>
                <a:off x="5444298" y="18942197"/>
                <a:ext cx="461736" cy="3392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4</a:t>
                </a:r>
              </a:p>
            </xdr:txBody>
          </xdr:sp>
        </mc:Choice>
        <mc:Fallback/>
      </mc:AlternateContent>
      <mc:AlternateContent xmlns:mc="http://schemas.openxmlformats.org/markup-compatibility/2006">
        <mc:Choice xmlns:a14="http://schemas.microsoft.com/office/drawing/2010/main" Requires="a14">
          <xdr:sp macro="" textlink="">
            <xdr:nvSpPr>
              <xdr:cNvPr id="75829" name="Check Box 53" hidden="1">
                <a:extLst>
                  <a:ext uri="{63B3BB69-23CF-44E3-9099-C40C66FF867C}">
                    <a14:compatExt spid="_x0000_s75829"/>
                  </a:ext>
                  <a:ext uri="{FF2B5EF4-FFF2-40B4-BE49-F238E27FC236}">
                    <a16:creationId xmlns:a16="http://schemas.microsoft.com/office/drawing/2014/main" id="{00000000-0008-0000-1700-000035280100}"/>
                  </a:ext>
                </a:extLst>
              </xdr:cNvPr>
              <xdr:cNvSpPr/>
            </xdr:nvSpPr>
            <xdr:spPr bwMode="auto">
              <a:xfrm>
                <a:off x="5893334" y="18924800"/>
                <a:ext cx="422515" cy="3701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a:t>
                </a:r>
              </a:p>
            </xdr:txBody>
          </xdr:sp>
        </mc:Choice>
        <mc:Fallback/>
      </mc:AlternateContent>
      <mc:AlternateContent xmlns:mc="http://schemas.openxmlformats.org/markup-compatibility/2006">
        <mc:Choice xmlns:a14="http://schemas.microsoft.com/office/drawing/2010/main" Requires="a14">
          <xdr:sp macro="" textlink="">
            <xdr:nvSpPr>
              <xdr:cNvPr id="75830" name="Check Box 54" hidden="1">
                <a:extLst>
                  <a:ext uri="{63B3BB69-23CF-44E3-9099-C40C66FF867C}">
                    <a14:compatExt spid="_x0000_s75830"/>
                  </a:ext>
                  <a:ext uri="{FF2B5EF4-FFF2-40B4-BE49-F238E27FC236}">
                    <a16:creationId xmlns:a16="http://schemas.microsoft.com/office/drawing/2014/main" id="{00000000-0008-0000-1700-000036280100}"/>
                  </a:ext>
                </a:extLst>
              </xdr:cNvPr>
              <xdr:cNvSpPr/>
            </xdr:nvSpPr>
            <xdr:spPr bwMode="auto">
              <a:xfrm>
                <a:off x="6326339" y="18918609"/>
                <a:ext cx="454053" cy="4001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a:t>
                </a:r>
              </a:p>
            </xdr:txBody>
          </xdr:sp>
        </mc:Choice>
        <mc:Fallback/>
      </mc:AlternateContent>
      <mc:AlternateContent xmlns:mc="http://schemas.openxmlformats.org/markup-compatibility/2006">
        <mc:Choice xmlns:a14="http://schemas.microsoft.com/office/drawing/2010/main" Requires="a14">
          <xdr:sp macro="" textlink="">
            <xdr:nvSpPr>
              <xdr:cNvPr id="75831" name="Check Box 55" hidden="1">
                <a:extLst>
                  <a:ext uri="{63B3BB69-23CF-44E3-9099-C40C66FF867C}">
                    <a14:compatExt spid="_x0000_s75831"/>
                  </a:ext>
                  <a:ext uri="{FF2B5EF4-FFF2-40B4-BE49-F238E27FC236}">
                    <a16:creationId xmlns:a16="http://schemas.microsoft.com/office/drawing/2014/main" id="{00000000-0008-0000-1700-000037280100}"/>
                  </a:ext>
                </a:extLst>
              </xdr:cNvPr>
              <xdr:cNvSpPr/>
            </xdr:nvSpPr>
            <xdr:spPr bwMode="auto">
              <a:xfrm>
                <a:off x="6717440" y="18935844"/>
                <a:ext cx="489430" cy="3828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a:t>
                </a:r>
              </a:p>
            </xdr:txBody>
          </xdr:sp>
        </mc:Choice>
        <mc:Fallback/>
      </mc:AlternateContent>
    </xdr:grpSp>
    <xdr:clientData/>
  </xdr:twoCellAnchor>
  <xdr:twoCellAnchor>
    <xdr:from>
      <xdr:col>7</xdr:col>
      <xdr:colOff>221694</xdr:colOff>
      <xdr:row>83</xdr:row>
      <xdr:rowOff>128430</xdr:rowOff>
    </xdr:from>
    <xdr:to>
      <xdr:col>19</xdr:col>
      <xdr:colOff>327212</xdr:colOff>
      <xdr:row>85</xdr:row>
      <xdr:rowOff>364348</xdr:rowOff>
    </xdr:to>
    <xdr:grpSp>
      <xdr:nvGrpSpPr>
        <xdr:cNvPr id="20" name="グループ化 19">
          <a:extLst>
            <a:ext uri="{FF2B5EF4-FFF2-40B4-BE49-F238E27FC236}">
              <a16:creationId xmlns:a16="http://schemas.microsoft.com/office/drawing/2014/main" id="{00000000-0008-0000-1700-000014000000}"/>
            </a:ext>
          </a:extLst>
        </xdr:cNvPr>
        <xdr:cNvGrpSpPr/>
      </xdr:nvGrpSpPr>
      <xdr:grpSpPr>
        <a:xfrm>
          <a:off x="2707719" y="18168780"/>
          <a:ext cx="5201393" cy="664543"/>
          <a:chOff x="2509187" y="18649512"/>
          <a:chExt cx="4744754" cy="669212"/>
        </a:xfrm>
      </xdr:grpSpPr>
      <mc:AlternateContent xmlns:mc="http://schemas.openxmlformats.org/markup-compatibility/2006">
        <mc:Choice xmlns:a14="http://schemas.microsoft.com/office/drawing/2010/main" Requires="a14">
          <xdr:sp macro="" textlink="">
            <xdr:nvSpPr>
              <xdr:cNvPr id="75832" name="Check Box 56" hidden="1">
                <a:extLst>
                  <a:ext uri="{63B3BB69-23CF-44E3-9099-C40C66FF867C}">
                    <a14:compatExt spid="_x0000_s75832"/>
                  </a:ext>
                  <a:ext uri="{FF2B5EF4-FFF2-40B4-BE49-F238E27FC236}">
                    <a16:creationId xmlns:a16="http://schemas.microsoft.com/office/drawing/2014/main" id="{00000000-0008-0000-1700-000038280100}"/>
                  </a:ext>
                </a:extLst>
              </xdr:cNvPr>
              <xdr:cNvSpPr/>
            </xdr:nvSpPr>
            <xdr:spPr bwMode="auto">
              <a:xfrm>
                <a:off x="2759330" y="18908272"/>
                <a:ext cx="509431" cy="3753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10</a:t>
                </a:r>
              </a:p>
            </xdr:txBody>
          </xdr:sp>
        </mc:Choice>
        <mc:Fallback/>
      </mc:AlternateContent>
      <mc:AlternateContent xmlns:mc="http://schemas.openxmlformats.org/markup-compatibility/2006">
        <mc:Choice xmlns:a14="http://schemas.microsoft.com/office/drawing/2010/main" Requires="a14">
          <xdr:sp macro="" textlink="">
            <xdr:nvSpPr>
              <xdr:cNvPr id="75833" name="Check Box 57" hidden="1">
                <a:extLst>
                  <a:ext uri="{63B3BB69-23CF-44E3-9099-C40C66FF867C}">
                    <a14:compatExt spid="_x0000_s75833"/>
                  </a:ext>
                  <a:ext uri="{FF2B5EF4-FFF2-40B4-BE49-F238E27FC236}">
                    <a16:creationId xmlns:a16="http://schemas.microsoft.com/office/drawing/2014/main" id="{00000000-0008-0000-1700-000039280100}"/>
                  </a:ext>
                </a:extLst>
              </xdr:cNvPr>
              <xdr:cNvSpPr/>
            </xdr:nvSpPr>
            <xdr:spPr bwMode="auto">
              <a:xfrm>
                <a:off x="3197479" y="18929097"/>
                <a:ext cx="465943" cy="3438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9</a:t>
                </a:r>
              </a:p>
            </xdr:txBody>
          </xdr:sp>
        </mc:Choice>
        <mc:Fallback/>
      </mc:AlternateContent>
      <mc:AlternateContent xmlns:mc="http://schemas.openxmlformats.org/markup-compatibility/2006">
        <mc:Choice xmlns:a14="http://schemas.microsoft.com/office/drawing/2010/main" Requires="a14">
          <xdr:sp macro="" textlink="">
            <xdr:nvSpPr>
              <xdr:cNvPr id="75834" name="Check Box 58" hidden="1">
                <a:extLst>
                  <a:ext uri="{63B3BB69-23CF-44E3-9099-C40C66FF867C}">
                    <a14:compatExt spid="_x0000_s75834"/>
                  </a:ext>
                  <a:ext uri="{FF2B5EF4-FFF2-40B4-BE49-F238E27FC236}">
                    <a16:creationId xmlns:a16="http://schemas.microsoft.com/office/drawing/2014/main" id="{00000000-0008-0000-1700-00003A280100}"/>
                  </a:ext>
                </a:extLst>
              </xdr:cNvPr>
              <xdr:cNvSpPr/>
            </xdr:nvSpPr>
            <xdr:spPr bwMode="auto">
              <a:xfrm>
                <a:off x="3647320" y="18912989"/>
                <a:ext cx="419738" cy="3755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8</a:t>
                </a:r>
              </a:p>
            </xdr:txBody>
          </xdr:sp>
        </mc:Choice>
        <mc:Fallback/>
      </mc:AlternateContent>
      <mc:AlternateContent xmlns:mc="http://schemas.openxmlformats.org/markup-compatibility/2006">
        <mc:Choice xmlns:a14="http://schemas.microsoft.com/office/drawing/2010/main" Requires="a14">
          <xdr:sp macro="" textlink="">
            <xdr:nvSpPr>
              <xdr:cNvPr id="75835" name="Check Box 59" hidden="1">
                <a:extLst>
                  <a:ext uri="{63B3BB69-23CF-44E3-9099-C40C66FF867C}">
                    <a14:compatExt spid="_x0000_s75835"/>
                  </a:ext>
                  <a:ext uri="{FF2B5EF4-FFF2-40B4-BE49-F238E27FC236}">
                    <a16:creationId xmlns:a16="http://schemas.microsoft.com/office/drawing/2014/main" id="{00000000-0008-0000-1700-00003B280100}"/>
                  </a:ext>
                </a:extLst>
              </xdr:cNvPr>
              <xdr:cNvSpPr/>
            </xdr:nvSpPr>
            <xdr:spPr bwMode="auto">
              <a:xfrm>
                <a:off x="4101236" y="18906038"/>
                <a:ext cx="452768" cy="4002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7</a:t>
                </a:r>
              </a:p>
            </xdr:txBody>
          </xdr:sp>
        </mc:Choice>
        <mc:Fallback/>
      </mc:AlternateContent>
      <mc:AlternateContent xmlns:mc="http://schemas.openxmlformats.org/markup-compatibility/2006">
        <mc:Choice xmlns:a14="http://schemas.microsoft.com/office/drawing/2010/main" Requires="a14">
          <xdr:sp macro="" textlink="">
            <xdr:nvSpPr>
              <xdr:cNvPr id="75836" name="Check Box 60" hidden="1">
                <a:extLst>
                  <a:ext uri="{63B3BB69-23CF-44E3-9099-C40C66FF867C}">
                    <a14:compatExt spid="_x0000_s75836"/>
                  </a:ext>
                  <a:ext uri="{FF2B5EF4-FFF2-40B4-BE49-F238E27FC236}">
                    <a16:creationId xmlns:a16="http://schemas.microsoft.com/office/drawing/2014/main" id="{00000000-0008-0000-1700-00003C280100}"/>
                  </a:ext>
                </a:extLst>
              </xdr:cNvPr>
              <xdr:cNvSpPr/>
            </xdr:nvSpPr>
            <xdr:spPr bwMode="auto">
              <a:xfrm>
                <a:off x="4584929" y="18918511"/>
                <a:ext cx="489662" cy="3896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6</a:t>
                </a:r>
              </a:p>
            </xdr:txBody>
          </xdr:sp>
        </mc:Choice>
        <mc:Fallback/>
      </mc:AlternateContent>
      <xdr:sp macro="" textlink="">
        <xdr:nvSpPr>
          <xdr:cNvPr id="21" name="正方形/長方形 20">
            <a:extLst>
              <a:ext uri="{FF2B5EF4-FFF2-40B4-BE49-F238E27FC236}">
                <a16:creationId xmlns:a16="http://schemas.microsoft.com/office/drawing/2014/main" id="{00000000-0008-0000-1700-000015000000}"/>
              </a:ext>
            </a:extLst>
          </xdr:cNvPr>
          <xdr:cNvSpPr/>
        </xdr:nvSpPr>
        <xdr:spPr>
          <a:xfrm>
            <a:off x="2509187" y="18649512"/>
            <a:ext cx="4744754" cy="616397"/>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mc:AlternateContent xmlns:mc="http://schemas.openxmlformats.org/markup-compatibility/2006">
        <mc:Choice xmlns:a14="http://schemas.microsoft.com/office/drawing/2010/main" Requires="a14">
          <xdr:sp macro="" textlink="">
            <xdr:nvSpPr>
              <xdr:cNvPr id="75837" name="Check Box 61" hidden="1">
                <a:extLst>
                  <a:ext uri="{63B3BB69-23CF-44E3-9099-C40C66FF867C}">
                    <a14:compatExt spid="_x0000_s75837"/>
                  </a:ext>
                  <a:ext uri="{FF2B5EF4-FFF2-40B4-BE49-F238E27FC236}">
                    <a16:creationId xmlns:a16="http://schemas.microsoft.com/office/drawing/2014/main" id="{00000000-0008-0000-1700-00003D280100}"/>
                  </a:ext>
                </a:extLst>
              </xdr:cNvPr>
              <xdr:cNvSpPr/>
            </xdr:nvSpPr>
            <xdr:spPr bwMode="auto">
              <a:xfrm>
                <a:off x="5008176" y="18924880"/>
                <a:ext cx="503251" cy="36836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5</a:t>
                </a:r>
              </a:p>
            </xdr:txBody>
          </xdr:sp>
        </mc:Choice>
        <mc:Fallback/>
      </mc:AlternateContent>
      <mc:AlternateContent xmlns:mc="http://schemas.openxmlformats.org/markup-compatibility/2006">
        <mc:Choice xmlns:a14="http://schemas.microsoft.com/office/drawing/2010/main" Requires="a14">
          <xdr:sp macro="" textlink="">
            <xdr:nvSpPr>
              <xdr:cNvPr id="75838" name="Check Box 62" hidden="1">
                <a:extLst>
                  <a:ext uri="{63B3BB69-23CF-44E3-9099-C40C66FF867C}">
                    <a14:compatExt spid="_x0000_s75838"/>
                  </a:ext>
                  <a:ext uri="{FF2B5EF4-FFF2-40B4-BE49-F238E27FC236}">
                    <a16:creationId xmlns:a16="http://schemas.microsoft.com/office/drawing/2014/main" id="{00000000-0008-0000-1700-00003E280100}"/>
                  </a:ext>
                </a:extLst>
              </xdr:cNvPr>
              <xdr:cNvSpPr/>
            </xdr:nvSpPr>
            <xdr:spPr bwMode="auto">
              <a:xfrm>
                <a:off x="5444298" y="18942197"/>
                <a:ext cx="461736" cy="3392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4</a:t>
                </a:r>
              </a:p>
            </xdr:txBody>
          </xdr:sp>
        </mc:Choice>
        <mc:Fallback/>
      </mc:AlternateContent>
      <mc:AlternateContent xmlns:mc="http://schemas.openxmlformats.org/markup-compatibility/2006">
        <mc:Choice xmlns:a14="http://schemas.microsoft.com/office/drawing/2010/main" Requires="a14">
          <xdr:sp macro="" textlink="">
            <xdr:nvSpPr>
              <xdr:cNvPr id="75839" name="Check Box 63" hidden="1">
                <a:extLst>
                  <a:ext uri="{63B3BB69-23CF-44E3-9099-C40C66FF867C}">
                    <a14:compatExt spid="_x0000_s75839"/>
                  </a:ext>
                  <a:ext uri="{FF2B5EF4-FFF2-40B4-BE49-F238E27FC236}">
                    <a16:creationId xmlns:a16="http://schemas.microsoft.com/office/drawing/2014/main" id="{00000000-0008-0000-1700-00003F280100}"/>
                  </a:ext>
                </a:extLst>
              </xdr:cNvPr>
              <xdr:cNvSpPr/>
            </xdr:nvSpPr>
            <xdr:spPr bwMode="auto">
              <a:xfrm>
                <a:off x="5893334" y="18924800"/>
                <a:ext cx="422515" cy="3701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a:t>
                </a:r>
              </a:p>
            </xdr:txBody>
          </xdr:sp>
        </mc:Choice>
        <mc:Fallback/>
      </mc:AlternateContent>
      <mc:AlternateContent xmlns:mc="http://schemas.openxmlformats.org/markup-compatibility/2006">
        <mc:Choice xmlns:a14="http://schemas.microsoft.com/office/drawing/2010/main" Requires="a14">
          <xdr:sp macro="" textlink="">
            <xdr:nvSpPr>
              <xdr:cNvPr id="75840" name="Check Box 64" hidden="1">
                <a:extLst>
                  <a:ext uri="{63B3BB69-23CF-44E3-9099-C40C66FF867C}">
                    <a14:compatExt spid="_x0000_s75840"/>
                  </a:ext>
                  <a:ext uri="{FF2B5EF4-FFF2-40B4-BE49-F238E27FC236}">
                    <a16:creationId xmlns:a16="http://schemas.microsoft.com/office/drawing/2014/main" id="{00000000-0008-0000-1700-000040280100}"/>
                  </a:ext>
                </a:extLst>
              </xdr:cNvPr>
              <xdr:cNvSpPr/>
            </xdr:nvSpPr>
            <xdr:spPr bwMode="auto">
              <a:xfrm>
                <a:off x="6326339" y="18918609"/>
                <a:ext cx="454053" cy="4001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a:t>
                </a:r>
              </a:p>
            </xdr:txBody>
          </xdr:sp>
        </mc:Choice>
        <mc:Fallback/>
      </mc:AlternateContent>
      <mc:AlternateContent xmlns:mc="http://schemas.openxmlformats.org/markup-compatibility/2006">
        <mc:Choice xmlns:a14="http://schemas.microsoft.com/office/drawing/2010/main" Requires="a14">
          <xdr:sp macro="" textlink="">
            <xdr:nvSpPr>
              <xdr:cNvPr id="75841" name="Check Box 65" hidden="1">
                <a:extLst>
                  <a:ext uri="{63B3BB69-23CF-44E3-9099-C40C66FF867C}">
                    <a14:compatExt spid="_x0000_s75841"/>
                  </a:ext>
                  <a:ext uri="{FF2B5EF4-FFF2-40B4-BE49-F238E27FC236}">
                    <a16:creationId xmlns:a16="http://schemas.microsoft.com/office/drawing/2014/main" id="{00000000-0008-0000-1700-000041280100}"/>
                  </a:ext>
                </a:extLst>
              </xdr:cNvPr>
              <xdr:cNvSpPr/>
            </xdr:nvSpPr>
            <xdr:spPr bwMode="auto">
              <a:xfrm>
                <a:off x="6717440" y="18935844"/>
                <a:ext cx="489430" cy="3828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a:t>
                </a:r>
              </a:p>
            </xdr:txBody>
          </xdr:sp>
        </mc:Choice>
        <mc:Fallback/>
      </mc:AlternateContent>
    </xdr:grpSp>
    <xdr:clientData/>
  </xdr:twoCellAnchor>
  <xdr:twoCellAnchor>
    <xdr:from>
      <xdr:col>8</xdr:col>
      <xdr:colOff>15506</xdr:colOff>
      <xdr:row>90</xdr:row>
      <xdr:rowOff>56712</xdr:rowOff>
    </xdr:from>
    <xdr:to>
      <xdr:col>19</xdr:col>
      <xdr:colOff>352612</xdr:colOff>
      <xdr:row>92</xdr:row>
      <xdr:rowOff>23689</xdr:rowOff>
    </xdr:to>
    <xdr:grpSp>
      <xdr:nvGrpSpPr>
        <xdr:cNvPr id="23" name="グループ化 22">
          <a:extLst>
            <a:ext uri="{FF2B5EF4-FFF2-40B4-BE49-F238E27FC236}">
              <a16:creationId xmlns:a16="http://schemas.microsoft.com/office/drawing/2014/main" id="{00000000-0008-0000-1700-000017000000}"/>
            </a:ext>
          </a:extLst>
        </xdr:cNvPr>
        <xdr:cNvGrpSpPr/>
      </xdr:nvGrpSpPr>
      <xdr:grpSpPr>
        <a:xfrm>
          <a:off x="2758706" y="19811562"/>
          <a:ext cx="5175806" cy="662302"/>
          <a:chOff x="2509187" y="18649512"/>
          <a:chExt cx="4744754" cy="669212"/>
        </a:xfrm>
      </xdr:grpSpPr>
      <mc:AlternateContent xmlns:mc="http://schemas.openxmlformats.org/markup-compatibility/2006">
        <mc:Choice xmlns:a14="http://schemas.microsoft.com/office/drawing/2010/main" Requires="a14">
          <xdr:sp macro="" textlink="">
            <xdr:nvSpPr>
              <xdr:cNvPr id="75842" name="Check Box 66" hidden="1">
                <a:extLst>
                  <a:ext uri="{63B3BB69-23CF-44E3-9099-C40C66FF867C}">
                    <a14:compatExt spid="_x0000_s75842"/>
                  </a:ext>
                  <a:ext uri="{FF2B5EF4-FFF2-40B4-BE49-F238E27FC236}">
                    <a16:creationId xmlns:a16="http://schemas.microsoft.com/office/drawing/2014/main" id="{00000000-0008-0000-1700-000042280100}"/>
                  </a:ext>
                </a:extLst>
              </xdr:cNvPr>
              <xdr:cNvSpPr/>
            </xdr:nvSpPr>
            <xdr:spPr bwMode="auto">
              <a:xfrm>
                <a:off x="2759330" y="18908272"/>
                <a:ext cx="509431" cy="3753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10</a:t>
                </a:r>
              </a:p>
            </xdr:txBody>
          </xdr:sp>
        </mc:Choice>
        <mc:Fallback/>
      </mc:AlternateContent>
      <mc:AlternateContent xmlns:mc="http://schemas.openxmlformats.org/markup-compatibility/2006">
        <mc:Choice xmlns:a14="http://schemas.microsoft.com/office/drawing/2010/main" Requires="a14">
          <xdr:sp macro="" textlink="">
            <xdr:nvSpPr>
              <xdr:cNvPr id="75843" name="Check Box 67" hidden="1">
                <a:extLst>
                  <a:ext uri="{63B3BB69-23CF-44E3-9099-C40C66FF867C}">
                    <a14:compatExt spid="_x0000_s75843"/>
                  </a:ext>
                  <a:ext uri="{FF2B5EF4-FFF2-40B4-BE49-F238E27FC236}">
                    <a16:creationId xmlns:a16="http://schemas.microsoft.com/office/drawing/2014/main" id="{00000000-0008-0000-1700-000043280100}"/>
                  </a:ext>
                </a:extLst>
              </xdr:cNvPr>
              <xdr:cNvSpPr/>
            </xdr:nvSpPr>
            <xdr:spPr bwMode="auto">
              <a:xfrm>
                <a:off x="3197479" y="18929097"/>
                <a:ext cx="465943" cy="3438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9</a:t>
                </a:r>
              </a:p>
            </xdr:txBody>
          </xdr:sp>
        </mc:Choice>
        <mc:Fallback/>
      </mc:AlternateContent>
      <mc:AlternateContent xmlns:mc="http://schemas.openxmlformats.org/markup-compatibility/2006">
        <mc:Choice xmlns:a14="http://schemas.microsoft.com/office/drawing/2010/main" Requires="a14">
          <xdr:sp macro="" textlink="">
            <xdr:nvSpPr>
              <xdr:cNvPr id="75844" name="Check Box 68" hidden="1">
                <a:extLst>
                  <a:ext uri="{63B3BB69-23CF-44E3-9099-C40C66FF867C}">
                    <a14:compatExt spid="_x0000_s75844"/>
                  </a:ext>
                  <a:ext uri="{FF2B5EF4-FFF2-40B4-BE49-F238E27FC236}">
                    <a16:creationId xmlns:a16="http://schemas.microsoft.com/office/drawing/2014/main" id="{00000000-0008-0000-1700-000044280100}"/>
                  </a:ext>
                </a:extLst>
              </xdr:cNvPr>
              <xdr:cNvSpPr/>
            </xdr:nvSpPr>
            <xdr:spPr bwMode="auto">
              <a:xfrm>
                <a:off x="3647320" y="18912989"/>
                <a:ext cx="419738" cy="3755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8</a:t>
                </a:r>
              </a:p>
            </xdr:txBody>
          </xdr:sp>
        </mc:Choice>
        <mc:Fallback/>
      </mc:AlternateContent>
      <mc:AlternateContent xmlns:mc="http://schemas.openxmlformats.org/markup-compatibility/2006">
        <mc:Choice xmlns:a14="http://schemas.microsoft.com/office/drawing/2010/main" Requires="a14">
          <xdr:sp macro="" textlink="">
            <xdr:nvSpPr>
              <xdr:cNvPr id="75845" name="Check Box 69" hidden="1">
                <a:extLst>
                  <a:ext uri="{63B3BB69-23CF-44E3-9099-C40C66FF867C}">
                    <a14:compatExt spid="_x0000_s75845"/>
                  </a:ext>
                  <a:ext uri="{FF2B5EF4-FFF2-40B4-BE49-F238E27FC236}">
                    <a16:creationId xmlns:a16="http://schemas.microsoft.com/office/drawing/2014/main" id="{00000000-0008-0000-1700-000045280100}"/>
                  </a:ext>
                </a:extLst>
              </xdr:cNvPr>
              <xdr:cNvSpPr/>
            </xdr:nvSpPr>
            <xdr:spPr bwMode="auto">
              <a:xfrm>
                <a:off x="4101236" y="18906037"/>
                <a:ext cx="452768" cy="4002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7</a:t>
                </a:r>
              </a:p>
            </xdr:txBody>
          </xdr:sp>
        </mc:Choice>
        <mc:Fallback/>
      </mc:AlternateContent>
      <mc:AlternateContent xmlns:mc="http://schemas.openxmlformats.org/markup-compatibility/2006">
        <mc:Choice xmlns:a14="http://schemas.microsoft.com/office/drawing/2010/main" Requires="a14">
          <xdr:sp macro="" textlink="">
            <xdr:nvSpPr>
              <xdr:cNvPr id="75846" name="Check Box 70" hidden="1">
                <a:extLst>
                  <a:ext uri="{63B3BB69-23CF-44E3-9099-C40C66FF867C}">
                    <a14:compatExt spid="_x0000_s75846"/>
                  </a:ext>
                  <a:ext uri="{FF2B5EF4-FFF2-40B4-BE49-F238E27FC236}">
                    <a16:creationId xmlns:a16="http://schemas.microsoft.com/office/drawing/2014/main" id="{00000000-0008-0000-1700-000046280100}"/>
                  </a:ext>
                </a:extLst>
              </xdr:cNvPr>
              <xdr:cNvSpPr/>
            </xdr:nvSpPr>
            <xdr:spPr bwMode="auto">
              <a:xfrm>
                <a:off x="4584929" y="18918511"/>
                <a:ext cx="489662" cy="3896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6</a:t>
                </a:r>
              </a:p>
            </xdr:txBody>
          </xdr:sp>
        </mc:Choice>
        <mc:Fallback/>
      </mc:AlternateContent>
      <xdr:sp macro="" textlink="">
        <xdr:nvSpPr>
          <xdr:cNvPr id="24" name="正方形/長方形 23">
            <a:extLst>
              <a:ext uri="{FF2B5EF4-FFF2-40B4-BE49-F238E27FC236}">
                <a16:creationId xmlns:a16="http://schemas.microsoft.com/office/drawing/2014/main" id="{00000000-0008-0000-1700-000018000000}"/>
              </a:ext>
            </a:extLst>
          </xdr:cNvPr>
          <xdr:cNvSpPr/>
        </xdr:nvSpPr>
        <xdr:spPr>
          <a:xfrm>
            <a:off x="2509187" y="18649512"/>
            <a:ext cx="4744754" cy="616397"/>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mc:AlternateContent xmlns:mc="http://schemas.openxmlformats.org/markup-compatibility/2006">
        <mc:Choice xmlns:a14="http://schemas.microsoft.com/office/drawing/2010/main" Requires="a14">
          <xdr:sp macro="" textlink="">
            <xdr:nvSpPr>
              <xdr:cNvPr id="75847" name="Check Box 71" hidden="1">
                <a:extLst>
                  <a:ext uri="{63B3BB69-23CF-44E3-9099-C40C66FF867C}">
                    <a14:compatExt spid="_x0000_s75847"/>
                  </a:ext>
                  <a:ext uri="{FF2B5EF4-FFF2-40B4-BE49-F238E27FC236}">
                    <a16:creationId xmlns:a16="http://schemas.microsoft.com/office/drawing/2014/main" id="{00000000-0008-0000-1700-000047280100}"/>
                  </a:ext>
                </a:extLst>
              </xdr:cNvPr>
              <xdr:cNvSpPr/>
            </xdr:nvSpPr>
            <xdr:spPr bwMode="auto">
              <a:xfrm>
                <a:off x="5008176" y="18924879"/>
                <a:ext cx="503251" cy="36836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5</a:t>
                </a:r>
              </a:p>
            </xdr:txBody>
          </xdr:sp>
        </mc:Choice>
        <mc:Fallback/>
      </mc:AlternateContent>
      <mc:AlternateContent xmlns:mc="http://schemas.openxmlformats.org/markup-compatibility/2006">
        <mc:Choice xmlns:a14="http://schemas.microsoft.com/office/drawing/2010/main" Requires="a14">
          <xdr:sp macro="" textlink="">
            <xdr:nvSpPr>
              <xdr:cNvPr id="75848" name="Check Box 72" hidden="1">
                <a:extLst>
                  <a:ext uri="{63B3BB69-23CF-44E3-9099-C40C66FF867C}">
                    <a14:compatExt spid="_x0000_s75848"/>
                  </a:ext>
                  <a:ext uri="{FF2B5EF4-FFF2-40B4-BE49-F238E27FC236}">
                    <a16:creationId xmlns:a16="http://schemas.microsoft.com/office/drawing/2014/main" id="{00000000-0008-0000-1700-000048280100}"/>
                  </a:ext>
                </a:extLst>
              </xdr:cNvPr>
              <xdr:cNvSpPr/>
            </xdr:nvSpPr>
            <xdr:spPr bwMode="auto">
              <a:xfrm>
                <a:off x="5444298" y="18942197"/>
                <a:ext cx="461736" cy="3392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4</a:t>
                </a:r>
              </a:p>
            </xdr:txBody>
          </xdr:sp>
        </mc:Choice>
        <mc:Fallback/>
      </mc:AlternateContent>
      <mc:AlternateContent xmlns:mc="http://schemas.openxmlformats.org/markup-compatibility/2006">
        <mc:Choice xmlns:a14="http://schemas.microsoft.com/office/drawing/2010/main" Requires="a14">
          <xdr:sp macro="" textlink="">
            <xdr:nvSpPr>
              <xdr:cNvPr id="75849" name="Check Box 73" hidden="1">
                <a:extLst>
                  <a:ext uri="{63B3BB69-23CF-44E3-9099-C40C66FF867C}">
                    <a14:compatExt spid="_x0000_s75849"/>
                  </a:ext>
                  <a:ext uri="{FF2B5EF4-FFF2-40B4-BE49-F238E27FC236}">
                    <a16:creationId xmlns:a16="http://schemas.microsoft.com/office/drawing/2014/main" id="{00000000-0008-0000-1700-000049280100}"/>
                  </a:ext>
                </a:extLst>
              </xdr:cNvPr>
              <xdr:cNvSpPr/>
            </xdr:nvSpPr>
            <xdr:spPr bwMode="auto">
              <a:xfrm>
                <a:off x="5893334" y="18924800"/>
                <a:ext cx="422515" cy="3701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a:t>
                </a:r>
              </a:p>
            </xdr:txBody>
          </xdr:sp>
        </mc:Choice>
        <mc:Fallback/>
      </mc:AlternateContent>
      <mc:AlternateContent xmlns:mc="http://schemas.openxmlformats.org/markup-compatibility/2006">
        <mc:Choice xmlns:a14="http://schemas.microsoft.com/office/drawing/2010/main" Requires="a14">
          <xdr:sp macro="" textlink="">
            <xdr:nvSpPr>
              <xdr:cNvPr id="75850" name="Check Box 74" hidden="1">
                <a:extLst>
                  <a:ext uri="{63B3BB69-23CF-44E3-9099-C40C66FF867C}">
                    <a14:compatExt spid="_x0000_s75850"/>
                  </a:ext>
                  <a:ext uri="{FF2B5EF4-FFF2-40B4-BE49-F238E27FC236}">
                    <a16:creationId xmlns:a16="http://schemas.microsoft.com/office/drawing/2014/main" id="{00000000-0008-0000-1700-00004A280100}"/>
                  </a:ext>
                </a:extLst>
              </xdr:cNvPr>
              <xdr:cNvSpPr/>
            </xdr:nvSpPr>
            <xdr:spPr bwMode="auto">
              <a:xfrm>
                <a:off x="6326339" y="18918609"/>
                <a:ext cx="454053" cy="4001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a:t>
                </a:r>
              </a:p>
            </xdr:txBody>
          </xdr:sp>
        </mc:Choice>
        <mc:Fallback/>
      </mc:AlternateContent>
      <mc:AlternateContent xmlns:mc="http://schemas.openxmlformats.org/markup-compatibility/2006">
        <mc:Choice xmlns:a14="http://schemas.microsoft.com/office/drawing/2010/main" Requires="a14">
          <xdr:sp macro="" textlink="">
            <xdr:nvSpPr>
              <xdr:cNvPr id="75851" name="Check Box 75" hidden="1">
                <a:extLst>
                  <a:ext uri="{63B3BB69-23CF-44E3-9099-C40C66FF867C}">
                    <a14:compatExt spid="_x0000_s75851"/>
                  </a:ext>
                  <a:ext uri="{FF2B5EF4-FFF2-40B4-BE49-F238E27FC236}">
                    <a16:creationId xmlns:a16="http://schemas.microsoft.com/office/drawing/2014/main" id="{00000000-0008-0000-1700-00004B280100}"/>
                  </a:ext>
                </a:extLst>
              </xdr:cNvPr>
              <xdr:cNvSpPr/>
            </xdr:nvSpPr>
            <xdr:spPr bwMode="auto">
              <a:xfrm>
                <a:off x="6717440" y="18935844"/>
                <a:ext cx="489430" cy="3828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a:t>
                </a:r>
              </a:p>
            </xdr:txBody>
          </xdr:sp>
        </mc:Choice>
        <mc:Fallback/>
      </mc:AlternateContent>
    </xdr:grpSp>
    <xdr:clientData/>
  </xdr:twoCellAnchor>
  <xdr:twoCellAnchor>
    <xdr:from>
      <xdr:col>9</xdr:col>
      <xdr:colOff>35089</xdr:colOff>
      <xdr:row>71</xdr:row>
      <xdr:rowOff>70959</xdr:rowOff>
    </xdr:from>
    <xdr:to>
      <xdr:col>19</xdr:col>
      <xdr:colOff>358316</xdr:colOff>
      <xdr:row>73</xdr:row>
      <xdr:rowOff>18504</xdr:rowOff>
    </xdr:to>
    <xdr:sp macro="" textlink="">
      <xdr:nvSpPr>
        <xdr:cNvPr id="2" name="正方形/長方形 1">
          <a:extLst>
            <a:ext uri="{FF2B5EF4-FFF2-40B4-BE49-F238E27FC236}">
              <a16:creationId xmlns:a16="http://schemas.microsoft.com/office/drawing/2014/main" id="{00000000-0008-0000-1700-000002000000}"/>
            </a:ext>
          </a:extLst>
        </xdr:cNvPr>
        <xdr:cNvSpPr/>
      </xdr:nvSpPr>
      <xdr:spPr>
        <a:xfrm>
          <a:off x="3436875" y="15161280"/>
          <a:ext cx="4514227" cy="36936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aseline="0">
              <a:solidFill>
                <a:sysClr val="windowText" lastClr="000000"/>
              </a:solidFill>
              <a:latin typeface="ＭＳ Ｐ明朝" panose="02020600040205080304" pitchFamily="18" charset="-128"/>
              <a:ea typeface="ＭＳ Ｐ明朝" panose="02020600040205080304" pitchFamily="18" charset="-128"/>
            </a:rPr>
            <a:t> </a:t>
          </a:r>
          <a:r>
            <a:rPr kumimoji="1" lang="en-US" altLang="ja-JP" sz="1050" baseline="0">
              <a:solidFill>
                <a:sysClr val="windowText" lastClr="000000"/>
              </a:solidFill>
              <a:latin typeface="ＭＳ Ｐ明朝" panose="02020600040205080304" pitchFamily="18" charset="-128"/>
              <a:ea typeface="ＭＳ Ｐ明朝" panose="02020600040205080304" pitchFamily="18" charset="-128"/>
            </a:rPr>
            <a:t>10. </a:t>
          </a:r>
          <a:r>
            <a:rPr kumimoji="1" lang="ja-JP" altLang="en-US" sz="1050" baseline="0">
              <a:solidFill>
                <a:sysClr val="windowText" lastClr="000000"/>
              </a:solidFill>
              <a:latin typeface="ＭＳ Ｐ明朝" panose="02020600040205080304" pitchFamily="18" charset="-128"/>
              <a:ea typeface="ＭＳ Ｐ明朝" panose="02020600040205080304" pitchFamily="18" charset="-128"/>
            </a:rPr>
            <a:t>完全に達成できた</a:t>
          </a:r>
          <a:r>
            <a:rPr kumimoji="1" lang="ja-JP" altLang="en-US" sz="1050">
              <a:solidFill>
                <a:sysClr val="windowText" lastClr="000000"/>
              </a:solidFill>
              <a:latin typeface="ＭＳ Ｐ明朝" panose="02020600040205080304" pitchFamily="18" charset="-128"/>
              <a:ea typeface="ＭＳ Ｐ明朝" panose="02020600040205080304" pitchFamily="18" charset="-128"/>
            </a:rPr>
            <a:t>  ⇔   ⇔   ⇔　  ⇔　１．達成できなかった</a:t>
          </a:r>
        </a:p>
      </xdr:txBody>
    </xdr:sp>
    <xdr:clientData/>
  </xdr:twoCellAnchor>
  <xdr:twoCellAnchor>
    <xdr:from>
      <xdr:col>8</xdr:col>
      <xdr:colOff>598714</xdr:colOff>
      <xdr:row>79</xdr:row>
      <xdr:rowOff>122465</xdr:rowOff>
    </xdr:from>
    <xdr:to>
      <xdr:col>19</xdr:col>
      <xdr:colOff>148725</xdr:colOff>
      <xdr:row>80</xdr:row>
      <xdr:rowOff>265742</xdr:rowOff>
    </xdr:to>
    <xdr:sp macro="" textlink="">
      <xdr:nvSpPr>
        <xdr:cNvPr id="3" name="正方形/長方形 2">
          <a:extLst>
            <a:ext uri="{FF2B5EF4-FFF2-40B4-BE49-F238E27FC236}">
              <a16:creationId xmlns:a16="http://schemas.microsoft.com/office/drawing/2014/main" id="{00000000-0008-0000-1700-000003000000}"/>
            </a:ext>
          </a:extLst>
        </xdr:cNvPr>
        <xdr:cNvSpPr/>
      </xdr:nvSpPr>
      <xdr:spPr>
        <a:xfrm>
          <a:off x="3360964" y="16927286"/>
          <a:ext cx="4380547" cy="3609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aseline="0">
              <a:solidFill>
                <a:sysClr val="windowText" lastClr="000000"/>
              </a:solidFill>
              <a:latin typeface="ＭＳ Ｐ明朝" panose="02020600040205080304" pitchFamily="18" charset="-128"/>
              <a:ea typeface="ＭＳ Ｐ明朝" panose="02020600040205080304" pitchFamily="18" charset="-128"/>
            </a:rPr>
            <a:t> １</a:t>
          </a:r>
          <a:r>
            <a:rPr kumimoji="1" lang="en-US" altLang="ja-JP" sz="1050" baseline="0">
              <a:solidFill>
                <a:sysClr val="windowText" lastClr="000000"/>
              </a:solidFill>
              <a:latin typeface="ＭＳ Ｐ明朝" panose="02020600040205080304" pitchFamily="18" charset="-128"/>
              <a:ea typeface="ＭＳ Ｐ明朝" panose="02020600040205080304" pitchFamily="18" charset="-128"/>
            </a:rPr>
            <a:t>0</a:t>
          </a:r>
          <a:r>
            <a:rPr kumimoji="1" lang="ja-JP" altLang="en-US" sz="1050" baseline="0">
              <a:solidFill>
                <a:sysClr val="windowText" lastClr="000000"/>
              </a:solidFill>
              <a:latin typeface="ＭＳ Ｐ明朝" panose="02020600040205080304" pitchFamily="18" charset="-128"/>
              <a:ea typeface="ＭＳ Ｐ明朝" panose="02020600040205080304" pitchFamily="18" charset="-128"/>
            </a:rPr>
            <a:t>．とても適切だった</a:t>
          </a:r>
          <a:r>
            <a:rPr kumimoji="1" lang="ja-JP" altLang="en-US" sz="1050">
              <a:solidFill>
                <a:sysClr val="windowText" lastClr="000000"/>
              </a:solidFill>
              <a:latin typeface="ＭＳ Ｐ明朝" panose="02020600040205080304" pitchFamily="18" charset="-128"/>
              <a:ea typeface="ＭＳ Ｐ明朝" panose="02020600040205080304" pitchFamily="18" charset="-128"/>
            </a:rPr>
            <a:t>  ⇔   ⇔   ⇔　  ⇔　１．適切ではなかった</a:t>
          </a:r>
        </a:p>
      </xdr:txBody>
    </xdr:sp>
    <xdr:clientData/>
  </xdr:twoCellAnchor>
  <xdr:twoCellAnchor>
    <xdr:from>
      <xdr:col>8</xdr:col>
      <xdr:colOff>371372</xdr:colOff>
      <xdr:row>83</xdr:row>
      <xdr:rowOff>196466</xdr:rowOff>
    </xdr:from>
    <xdr:to>
      <xdr:col>20</xdr:col>
      <xdr:colOff>67222</xdr:colOff>
      <xdr:row>85</xdr:row>
      <xdr:rowOff>130583</xdr:rowOff>
    </xdr:to>
    <xdr:sp macro="" textlink="">
      <xdr:nvSpPr>
        <xdr:cNvPr id="6" name="正方形/長方形 5">
          <a:extLst>
            <a:ext uri="{FF2B5EF4-FFF2-40B4-BE49-F238E27FC236}">
              <a16:creationId xmlns:a16="http://schemas.microsoft.com/office/drawing/2014/main" id="{00000000-0008-0000-1700-000006000000}"/>
            </a:ext>
          </a:extLst>
        </xdr:cNvPr>
        <xdr:cNvSpPr/>
      </xdr:nvSpPr>
      <xdr:spPr>
        <a:xfrm>
          <a:off x="3133622" y="18130680"/>
          <a:ext cx="4948207" cy="35593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aseline="0">
              <a:solidFill>
                <a:sysClr val="windowText" lastClr="000000"/>
              </a:solidFill>
              <a:latin typeface="ＭＳ Ｐ明朝" panose="02020600040205080304" pitchFamily="18" charset="-128"/>
              <a:ea typeface="ＭＳ Ｐ明朝" panose="02020600040205080304" pitchFamily="18" charset="-128"/>
            </a:rPr>
            <a:t> １</a:t>
          </a:r>
          <a:r>
            <a:rPr kumimoji="1" lang="en-US" altLang="ja-JP" sz="1050" baseline="0">
              <a:solidFill>
                <a:sysClr val="windowText" lastClr="000000"/>
              </a:solidFill>
              <a:latin typeface="ＭＳ Ｐ明朝" panose="02020600040205080304" pitchFamily="18" charset="-128"/>
              <a:ea typeface="ＭＳ Ｐ明朝" panose="02020600040205080304" pitchFamily="18" charset="-128"/>
            </a:rPr>
            <a:t>0</a:t>
          </a:r>
          <a:r>
            <a:rPr kumimoji="1" lang="ja-JP" altLang="en-US" sz="1050" baseline="0">
              <a:solidFill>
                <a:sysClr val="windowText" lastClr="000000"/>
              </a:solidFill>
              <a:latin typeface="ＭＳ Ｐ明朝" panose="02020600040205080304" pitchFamily="18" charset="-128"/>
              <a:ea typeface="ＭＳ Ｐ明朝" panose="02020600040205080304" pitchFamily="18" charset="-128"/>
            </a:rPr>
            <a:t>．十分な満足・理解を得られた　</a:t>
          </a:r>
          <a:r>
            <a:rPr kumimoji="1" lang="ja-JP" altLang="en-US" sz="1050">
              <a:solidFill>
                <a:sysClr val="windowText" lastClr="000000"/>
              </a:solidFill>
              <a:latin typeface="ＭＳ Ｐ明朝" panose="02020600040205080304" pitchFamily="18" charset="-128"/>
              <a:ea typeface="ＭＳ Ｐ明朝" panose="02020600040205080304" pitchFamily="18" charset="-128"/>
            </a:rPr>
            <a:t>⇔   ⇔   ⇔　  ⇔　１．得られなかった</a:t>
          </a:r>
        </a:p>
      </xdr:txBody>
    </xdr:sp>
    <xdr:clientData/>
  </xdr:twoCellAnchor>
  <xdr:twoCellAnchor>
    <xdr:from>
      <xdr:col>8</xdr:col>
      <xdr:colOff>505364</xdr:colOff>
      <xdr:row>90</xdr:row>
      <xdr:rowOff>97534</xdr:rowOff>
    </xdr:from>
    <xdr:to>
      <xdr:col>19</xdr:col>
      <xdr:colOff>332116</xdr:colOff>
      <xdr:row>91</xdr:row>
      <xdr:rowOff>237491</xdr:rowOff>
    </xdr:to>
    <xdr:sp macro="" textlink="">
      <xdr:nvSpPr>
        <xdr:cNvPr id="7" name="正方形/長方形 6">
          <a:extLst>
            <a:ext uri="{FF2B5EF4-FFF2-40B4-BE49-F238E27FC236}">
              <a16:creationId xmlns:a16="http://schemas.microsoft.com/office/drawing/2014/main" id="{00000000-0008-0000-1700-000007000000}"/>
            </a:ext>
          </a:extLst>
        </xdr:cNvPr>
        <xdr:cNvSpPr/>
      </xdr:nvSpPr>
      <xdr:spPr>
        <a:xfrm>
          <a:off x="3267614" y="19732641"/>
          <a:ext cx="4657288" cy="35767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aseline="0">
              <a:solidFill>
                <a:sysClr val="windowText" lastClr="000000"/>
              </a:solidFill>
              <a:latin typeface="ＭＳ Ｐ明朝" panose="02020600040205080304" pitchFamily="18" charset="-128"/>
              <a:ea typeface="ＭＳ Ｐ明朝" panose="02020600040205080304" pitchFamily="18" charset="-128"/>
            </a:rPr>
            <a:t> １</a:t>
          </a:r>
          <a:r>
            <a:rPr kumimoji="1" lang="en-US" altLang="ja-JP" sz="1050" baseline="0">
              <a:solidFill>
                <a:sysClr val="windowText" lastClr="000000"/>
              </a:solidFill>
              <a:latin typeface="ＭＳ Ｐ明朝" panose="02020600040205080304" pitchFamily="18" charset="-128"/>
              <a:ea typeface="ＭＳ Ｐ明朝" panose="02020600040205080304" pitchFamily="18" charset="-128"/>
            </a:rPr>
            <a:t>0</a:t>
          </a:r>
          <a:r>
            <a:rPr kumimoji="1" lang="ja-JP" altLang="en-US" sz="1050" baseline="0">
              <a:solidFill>
                <a:sysClr val="windowText" lastClr="000000"/>
              </a:solidFill>
              <a:latin typeface="ＭＳ Ｐ明朝" panose="02020600040205080304" pitchFamily="18" charset="-128"/>
              <a:ea typeface="ＭＳ Ｐ明朝" panose="02020600040205080304" pitchFamily="18" charset="-128"/>
            </a:rPr>
            <a:t>．十分な波及効果が見込める　</a:t>
          </a:r>
          <a:r>
            <a:rPr kumimoji="1" lang="ja-JP" altLang="en-US" sz="1050">
              <a:solidFill>
                <a:sysClr val="windowText" lastClr="000000"/>
              </a:solidFill>
              <a:latin typeface="ＭＳ Ｐ明朝" panose="02020600040205080304" pitchFamily="18" charset="-128"/>
              <a:ea typeface="ＭＳ Ｐ明朝" panose="02020600040205080304" pitchFamily="18" charset="-128"/>
            </a:rPr>
            <a:t>⇔   ⇔   ⇔　  ⇔　１．見込めない</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15</xdr:col>
      <xdr:colOff>209551</xdr:colOff>
      <xdr:row>1</xdr:row>
      <xdr:rowOff>190501</xdr:rowOff>
    </xdr:from>
    <xdr:to>
      <xdr:col>17</xdr:col>
      <xdr:colOff>38101</xdr:colOff>
      <xdr:row>5</xdr:row>
      <xdr:rowOff>19051</xdr:rowOff>
    </xdr:to>
    <xdr:sp macro="" textlink="">
      <xdr:nvSpPr>
        <xdr:cNvPr id="2" name="AutoShape 15">
          <a:extLst>
            <a:ext uri="{FF2B5EF4-FFF2-40B4-BE49-F238E27FC236}">
              <a16:creationId xmlns:a16="http://schemas.microsoft.com/office/drawing/2014/main" id="{00000000-0008-0000-1900-000002000000}"/>
            </a:ext>
          </a:extLst>
        </xdr:cNvPr>
        <xdr:cNvSpPr>
          <a:spLocks noChangeArrowheads="1"/>
        </xdr:cNvSpPr>
      </xdr:nvSpPr>
      <xdr:spPr bwMode="auto">
        <a:xfrm>
          <a:off x="9725026" y="409576"/>
          <a:ext cx="1200150" cy="704850"/>
        </a:xfrm>
        <a:prstGeom prst="wedgeRectCallout">
          <a:avLst>
            <a:gd name="adj1" fmla="val -48157"/>
            <a:gd name="adj2" fmla="val 3659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700"/>
            </a:lnSpc>
            <a:defRPr sz="1000"/>
          </a:pPr>
          <a:r>
            <a:rPr lang="ja-JP" altLang="en-US" sz="1000" b="0" i="0" u="none" strike="noStrike" baseline="0">
              <a:solidFill>
                <a:srgbClr val="0000FF"/>
              </a:solidFill>
              <a:latin typeface="ＭＳ Ｐゴシック"/>
              <a:ea typeface="ＭＳ Ｐゴシック"/>
            </a:rPr>
            <a:t>研修の日程案（時間、講義タイトル等）をご入力ください。</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4</xdr:col>
      <xdr:colOff>762000</xdr:colOff>
      <xdr:row>1</xdr:row>
      <xdr:rowOff>209550</xdr:rowOff>
    </xdr:from>
    <xdr:to>
      <xdr:col>5</xdr:col>
      <xdr:colOff>133350</xdr:colOff>
      <xdr:row>3</xdr:row>
      <xdr:rowOff>9525</xdr:rowOff>
    </xdr:to>
    <xdr:sp macro="" textlink="">
      <xdr:nvSpPr>
        <xdr:cNvPr id="2" name="円/楕円 1">
          <a:extLst>
            <a:ext uri="{FF2B5EF4-FFF2-40B4-BE49-F238E27FC236}">
              <a16:creationId xmlns:a16="http://schemas.microsoft.com/office/drawing/2014/main" id="{00000000-0008-0000-1A00-000002000000}"/>
            </a:ext>
          </a:extLst>
        </xdr:cNvPr>
        <xdr:cNvSpPr/>
      </xdr:nvSpPr>
      <xdr:spPr>
        <a:xfrm>
          <a:off x="2247900" y="428625"/>
          <a:ext cx="838200" cy="2381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342898</xdr:colOff>
      <xdr:row>6</xdr:row>
      <xdr:rowOff>19051</xdr:rowOff>
    </xdr:from>
    <xdr:to>
      <xdr:col>9</xdr:col>
      <xdr:colOff>76200</xdr:colOff>
      <xdr:row>6</xdr:row>
      <xdr:rowOff>266217</xdr:rowOff>
    </xdr:to>
    <xdr:sp macro="" textlink="">
      <xdr:nvSpPr>
        <xdr:cNvPr id="3" name="円/楕円 2">
          <a:extLst>
            <a:ext uri="{FF2B5EF4-FFF2-40B4-BE49-F238E27FC236}">
              <a16:creationId xmlns:a16="http://schemas.microsoft.com/office/drawing/2014/main" id="{00000000-0008-0000-1A00-000003000000}"/>
            </a:ext>
          </a:extLst>
        </xdr:cNvPr>
        <xdr:cNvSpPr/>
      </xdr:nvSpPr>
      <xdr:spPr>
        <a:xfrm flipH="1">
          <a:off x="5124448" y="1447801"/>
          <a:ext cx="247652" cy="247166"/>
        </a:xfrm>
        <a:prstGeom prst="ellipse">
          <a:avLst/>
        </a:prstGeom>
        <a:solidFill>
          <a:schemeClr val="lt1">
            <a:alpha val="0"/>
          </a:schemeClr>
        </a:solidFill>
        <a:ln w="22225">
          <a:solidFill>
            <a:srgbClr val="00206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11</xdr:col>
      <xdr:colOff>180975</xdr:colOff>
      <xdr:row>1</xdr:row>
      <xdr:rowOff>123825</xdr:rowOff>
    </xdr:from>
    <xdr:to>
      <xdr:col>15</xdr:col>
      <xdr:colOff>9525</xdr:colOff>
      <xdr:row>5</xdr:row>
      <xdr:rowOff>171450</xdr:rowOff>
    </xdr:to>
    <xdr:sp macro="" textlink="">
      <xdr:nvSpPr>
        <xdr:cNvPr id="4" name="AutoShape 15">
          <a:extLst>
            <a:ext uri="{FF2B5EF4-FFF2-40B4-BE49-F238E27FC236}">
              <a16:creationId xmlns:a16="http://schemas.microsoft.com/office/drawing/2014/main" id="{00000000-0008-0000-1A00-000004000000}"/>
            </a:ext>
          </a:extLst>
        </xdr:cNvPr>
        <xdr:cNvSpPr>
          <a:spLocks noChangeArrowheads="1"/>
        </xdr:cNvSpPr>
      </xdr:nvSpPr>
      <xdr:spPr bwMode="auto">
        <a:xfrm>
          <a:off x="7419975" y="342900"/>
          <a:ext cx="2571750" cy="923925"/>
        </a:xfrm>
        <a:prstGeom prst="wedgeRectCallout">
          <a:avLst>
            <a:gd name="adj1" fmla="val -48157"/>
            <a:gd name="adj2" fmla="val 3659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700"/>
            </a:lnSpc>
            <a:defRPr sz="1000"/>
          </a:pPr>
          <a:r>
            <a:rPr lang="ja-JP" altLang="en-US" sz="1000" b="0" i="0" u="none" strike="noStrike" baseline="0">
              <a:solidFill>
                <a:srgbClr val="0000FF"/>
              </a:solidFill>
              <a:latin typeface="ＭＳ Ｐゴシック"/>
              <a:ea typeface="ＭＳ Ｐゴシック"/>
            </a:rPr>
            <a:t>派遣講師・派遣通訳・管理員から該当のものに丸をつけてください。</a:t>
          </a:r>
          <a:endParaRPr lang="en-US" altLang="ja-JP" sz="1000" b="0" i="0" u="none" strike="noStrike" baseline="0">
            <a:solidFill>
              <a:srgbClr val="0000FF"/>
            </a:solidFill>
            <a:latin typeface="ＭＳ Ｐゴシック"/>
            <a:ea typeface="ＭＳ Ｐゴシック"/>
          </a:endParaRPr>
        </a:p>
        <a:p>
          <a:pPr algn="l" rtl="0">
            <a:lnSpc>
              <a:spcPts val="1700"/>
            </a:lnSpc>
            <a:defRPr sz="1000"/>
          </a:pPr>
          <a:r>
            <a:rPr lang="ja-JP" altLang="en-US" sz="1000" b="0" i="0" u="none" strike="noStrike" baseline="0">
              <a:solidFill>
                <a:srgbClr val="0000FF"/>
              </a:solidFill>
              <a:latin typeface="ＭＳ Ｐゴシック"/>
              <a:ea typeface="ＭＳ Ｐゴシック"/>
            </a:rPr>
            <a:t>地域区分は、甲・乙・丙から該当のものに丸をつけてください。</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13</xdr:col>
      <xdr:colOff>28575</xdr:colOff>
      <xdr:row>35</xdr:row>
      <xdr:rowOff>219075</xdr:rowOff>
    </xdr:from>
    <xdr:to>
      <xdr:col>17</xdr:col>
      <xdr:colOff>504825</xdr:colOff>
      <xdr:row>38</xdr:row>
      <xdr:rowOff>28575</xdr:rowOff>
    </xdr:to>
    <xdr:sp macro="" textlink="">
      <xdr:nvSpPr>
        <xdr:cNvPr id="5" name="Text Box 5">
          <a:extLst>
            <a:ext uri="{FF2B5EF4-FFF2-40B4-BE49-F238E27FC236}">
              <a16:creationId xmlns:a16="http://schemas.microsoft.com/office/drawing/2014/main" id="{00000000-0008-0000-1D00-000005000000}"/>
            </a:ext>
          </a:extLst>
        </xdr:cNvPr>
        <xdr:cNvSpPr txBox="1">
          <a:spLocks noChangeArrowheads="1"/>
        </xdr:cNvSpPr>
      </xdr:nvSpPr>
      <xdr:spPr bwMode="auto">
        <a:xfrm>
          <a:off x="5153025" y="7000875"/>
          <a:ext cx="3219450" cy="4286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間違いを防ぐため、数字を1つ１つセルに入力してください。</a:t>
          </a:r>
        </a:p>
      </xdr:txBody>
    </xdr:sp>
    <xdr:clientData/>
  </xdr:twoCellAnchor>
  <xdr:twoCellAnchor>
    <xdr:from>
      <xdr:col>13</xdr:col>
      <xdr:colOff>28575</xdr:colOff>
      <xdr:row>27</xdr:row>
      <xdr:rowOff>28575</xdr:rowOff>
    </xdr:from>
    <xdr:to>
      <xdr:col>17</xdr:col>
      <xdr:colOff>504825</xdr:colOff>
      <xdr:row>28</xdr:row>
      <xdr:rowOff>38100</xdr:rowOff>
    </xdr:to>
    <xdr:sp macro="" textlink="">
      <xdr:nvSpPr>
        <xdr:cNvPr id="7" name="Text Box 8">
          <a:extLst>
            <a:ext uri="{FF2B5EF4-FFF2-40B4-BE49-F238E27FC236}">
              <a16:creationId xmlns:a16="http://schemas.microsoft.com/office/drawing/2014/main" id="{00000000-0008-0000-1D00-000007000000}"/>
            </a:ext>
          </a:extLst>
        </xdr:cNvPr>
        <xdr:cNvSpPr txBox="1">
          <a:spLocks noChangeArrowheads="1"/>
        </xdr:cNvSpPr>
      </xdr:nvSpPr>
      <xdr:spPr bwMode="auto">
        <a:xfrm>
          <a:off x="5153025" y="5324475"/>
          <a:ext cx="3219450" cy="2571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ハイフンをいれてください。</a:t>
          </a:r>
        </a:p>
      </xdr:txBody>
    </xdr:sp>
    <xdr:clientData/>
  </xdr:twoCellAnchor>
  <xdr:twoCellAnchor>
    <xdr:from>
      <xdr:col>13</xdr:col>
      <xdr:colOff>28575</xdr:colOff>
      <xdr:row>38</xdr:row>
      <xdr:rowOff>57150</xdr:rowOff>
    </xdr:from>
    <xdr:to>
      <xdr:col>17</xdr:col>
      <xdr:colOff>504825</xdr:colOff>
      <xdr:row>40</xdr:row>
      <xdr:rowOff>114300</xdr:rowOff>
    </xdr:to>
    <xdr:sp macro="" textlink="">
      <xdr:nvSpPr>
        <xdr:cNvPr id="9" name="Text Box 5">
          <a:extLst>
            <a:ext uri="{FF2B5EF4-FFF2-40B4-BE49-F238E27FC236}">
              <a16:creationId xmlns:a16="http://schemas.microsoft.com/office/drawing/2014/main" id="{00000000-0008-0000-1D00-000009000000}"/>
            </a:ext>
          </a:extLst>
        </xdr:cNvPr>
        <xdr:cNvSpPr txBox="1">
          <a:spLocks noChangeArrowheads="1"/>
        </xdr:cNvSpPr>
      </xdr:nvSpPr>
      <xdr:spPr bwMode="auto">
        <a:xfrm>
          <a:off x="5153025" y="7458075"/>
          <a:ext cx="3219450" cy="4286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口座名義がアルファベットの場合は、アルファベットを入力してください。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209551</xdr:colOff>
      <xdr:row>1</xdr:row>
      <xdr:rowOff>190501</xdr:rowOff>
    </xdr:from>
    <xdr:to>
      <xdr:col>17</xdr:col>
      <xdr:colOff>38101</xdr:colOff>
      <xdr:row>5</xdr:row>
      <xdr:rowOff>19051</xdr:rowOff>
    </xdr:to>
    <xdr:sp macro="" textlink="">
      <xdr:nvSpPr>
        <xdr:cNvPr id="2" name="AutoShape 15">
          <a:extLst>
            <a:ext uri="{FF2B5EF4-FFF2-40B4-BE49-F238E27FC236}">
              <a16:creationId xmlns:a16="http://schemas.microsoft.com/office/drawing/2014/main" id="{00000000-0008-0000-0100-000002000000}"/>
            </a:ext>
          </a:extLst>
        </xdr:cNvPr>
        <xdr:cNvSpPr>
          <a:spLocks noChangeArrowheads="1"/>
        </xdr:cNvSpPr>
      </xdr:nvSpPr>
      <xdr:spPr bwMode="auto">
        <a:xfrm>
          <a:off x="9725026" y="409576"/>
          <a:ext cx="1200150" cy="704850"/>
        </a:xfrm>
        <a:prstGeom prst="wedgeRectCallout">
          <a:avLst>
            <a:gd name="adj1" fmla="val -48157"/>
            <a:gd name="adj2" fmla="val 3659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700"/>
            </a:lnSpc>
            <a:defRPr sz="1000"/>
          </a:pPr>
          <a:r>
            <a:rPr lang="ja-JP" altLang="en-US" sz="1000" b="0" i="0" u="none" strike="noStrike" baseline="0">
              <a:solidFill>
                <a:srgbClr val="0000FF"/>
              </a:solidFill>
              <a:latin typeface="ＭＳ Ｐゴシック"/>
              <a:ea typeface="ＭＳ Ｐゴシック"/>
            </a:rPr>
            <a:t>研修の日程案（時間、講義タイトル等）をご入力ください。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209551</xdr:colOff>
      <xdr:row>1</xdr:row>
      <xdr:rowOff>190501</xdr:rowOff>
    </xdr:from>
    <xdr:to>
      <xdr:col>17</xdr:col>
      <xdr:colOff>38101</xdr:colOff>
      <xdr:row>5</xdr:row>
      <xdr:rowOff>19051</xdr:rowOff>
    </xdr:to>
    <xdr:sp macro="" textlink="">
      <xdr:nvSpPr>
        <xdr:cNvPr id="2" name="AutoShape 15">
          <a:extLst>
            <a:ext uri="{FF2B5EF4-FFF2-40B4-BE49-F238E27FC236}">
              <a16:creationId xmlns:a16="http://schemas.microsoft.com/office/drawing/2014/main" id="{00000000-0008-0000-0400-000002000000}"/>
            </a:ext>
          </a:extLst>
        </xdr:cNvPr>
        <xdr:cNvSpPr>
          <a:spLocks noChangeArrowheads="1"/>
        </xdr:cNvSpPr>
      </xdr:nvSpPr>
      <xdr:spPr bwMode="auto">
        <a:xfrm>
          <a:off x="9696451" y="409576"/>
          <a:ext cx="1200150" cy="704850"/>
        </a:xfrm>
        <a:prstGeom prst="wedgeRectCallout">
          <a:avLst>
            <a:gd name="adj1" fmla="val -48157"/>
            <a:gd name="adj2" fmla="val 3659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700"/>
            </a:lnSpc>
            <a:defRPr sz="1000"/>
          </a:pPr>
          <a:r>
            <a:rPr lang="ja-JP" altLang="en-US" sz="1000" b="0" i="0" u="none" strike="noStrike" baseline="0">
              <a:solidFill>
                <a:srgbClr val="0000FF"/>
              </a:solidFill>
              <a:latin typeface="ＭＳ Ｐゴシック"/>
              <a:ea typeface="ＭＳ Ｐゴシック"/>
            </a:rPr>
            <a:t>研修の日程案（時間、講義タイトル等）をご入力ください。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123823</xdr:colOff>
      <xdr:row>6</xdr:row>
      <xdr:rowOff>38101</xdr:rowOff>
    </xdr:from>
    <xdr:to>
      <xdr:col>18</xdr:col>
      <xdr:colOff>448234</xdr:colOff>
      <xdr:row>11</xdr:row>
      <xdr:rowOff>1</xdr:rowOff>
    </xdr:to>
    <xdr:sp macro="" textlink="">
      <xdr:nvSpPr>
        <xdr:cNvPr id="2" name="AutoShape 15">
          <a:extLst>
            <a:ext uri="{FF2B5EF4-FFF2-40B4-BE49-F238E27FC236}">
              <a16:creationId xmlns:a16="http://schemas.microsoft.com/office/drawing/2014/main" id="{00000000-0008-0000-0C00-000002000000}"/>
            </a:ext>
          </a:extLst>
        </xdr:cNvPr>
        <xdr:cNvSpPr>
          <a:spLocks noChangeArrowheads="1"/>
        </xdr:cNvSpPr>
      </xdr:nvSpPr>
      <xdr:spPr bwMode="auto">
        <a:xfrm>
          <a:off x="8326529" y="1382807"/>
          <a:ext cx="3742205" cy="1082488"/>
        </a:xfrm>
        <a:prstGeom prst="wedgeRectCallout">
          <a:avLst>
            <a:gd name="adj1" fmla="val -48157"/>
            <a:gd name="adj2" fmla="val 3659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700"/>
            </a:lnSpc>
            <a:defRPr sz="1000"/>
          </a:pPr>
          <a:r>
            <a:rPr lang="ja-JP" altLang="en-US" sz="1000" b="0" i="0" u="none" strike="noStrike" baseline="0">
              <a:solidFill>
                <a:srgbClr val="0000FF"/>
              </a:solidFill>
              <a:latin typeface="ＭＳ Ｐゴシック"/>
              <a:ea typeface="ＭＳ Ｐゴシック"/>
            </a:rPr>
            <a:t>黄色：入力セル</a:t>
          </a:r>
        </a:p>
        <a:p>
          <a:pPr algn="l" rtl="0">
            <a:lnSpc>
              <a:spcPts val="1700"/>
            </a:lnSpc>
            <a:defRPr sz="1000"/>
          </a:pPr>
          <a:r>
            <a:rPr lang="ja-JP" altLang="en-US" sz="1000" b="0" i="0" u="none" strike="noStrike" baseline="0">
              <a:solidFill>
                <a:srgbClr val="0000FF"/>
              </a:solidFill>
              <a:latin typeface="ＭＳ Ｐゴシック"/>
              <a:ea typeface="ＭＳ Ｐゴシック"/>
            </a:rPr>
            <a:t>水色：選択セル</a:t>
          </a:r>
          <a:endParaRPr lang="en-US" altLang="ja-JP" sz="1000" b="0" i="0" u="none" strike="noStrike" baseline="0">
            <a:solidFill>
              <a:srgbClr val="0000FF"/>
            </a:solidFill>
            <a:latin typeface="ＭＳ Ｐゴシック"/>
            <a:ea typeface="ＭＳ Ｐゴシック"/>
          </a:endParaRPr>
        </a:p>
        <a:p>
          <a:pPr algn="l" rtl="0">
            <a:lnSpc>
              <a:spcPts val="1700"/>
            </a:lnSpc>
            <a:defRPr sz="1000"/>
          </a:pPr>
          <a:r>
            <a:rPr lang="ja-JP" altLang="en-US" sz="1000" b="0" i="0" u="none" strike="noStrike" baseline="0">
              <a:solidFill>
                <a:srgbClr val="0000FF"/>
              </a:solidFill>
              <a:latin typeface="ＭＳ Ｐゴシック"/>
              <a:ea typeface="ＭＳ Ｐゴシック"/>
            </a:rPr>
            <a:t>該当項目が無い場合は、手入力してください。</a:t>
          </a:r>
          <a:endParaRPr lang="en-US" altLang="ja-JP" sz="1000" b="0" i="0" u="none" strike="noStrike" baseline="0">
            <a:solidFill>
              <a:srgbClr val="0000FF"/>
            </a:solidFill>
            <a:latin typeface="ＭＳ Ｐゴシック"/>
            <a:ea typeface="ＭＳ Ｐゴシック"/>
          </a:endParaRPr>
        </a:p>
        <a:p>
          <a:pPr algn="l" rtl="0">
            <a:lnSpc>
              <a:spcPts val="1700"/>
            </a:lnSpc>
            <a:defRPr sz="1000"/>
          </a:pPr>
          <a:r>
            <a:rPr lang="ja-JP" altLang="en-US" sz="1000" b="0" i="0" u="none" strike="noStrike" baseline="0">
              <a:solidFill>
                <a:srgbClr val="0000FF"/>
              </a:solidFill>
              <a:latin typeface="ＭＳ Ｐゴシック"/>
              <a:ea typeface="ＭＳ Ｐゴシック"/>
            </a:rPr>
            <a:t>講師が複数いる場合は、シートを複製して、それぞれご作成ください。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123825</xdr:colOff>
      <xdr:row>6</xdr:row>
      <xdr:rowOff>28575</xdr:rowOff>
    </xdr:from>
    <xdr:to>
      <xdr:col>16</xdr:col>
      <xdr:colOff>638175</xdr:colOff>
      <xdr:row>9</xdr:row>
      <xdr:rowOff>114299</xdr:rowOff>
    </xdr:to>
    <xdr:sp macro="" textlink="">
      <xdr:nvSpPr>
        <xdr:cNvPr id="2" name="AutoShape 15">
          <a:extLst>
            <a:ext uri="{FF2B5EF4-FFF2-40B4-BE49-F238E27FC236}">
              <a16:creationId xmlns:a16="http://schemas.microsoft.com/office/drawing/2014/main" id="{00000000-0008-0000-0D00-000002000000}"/>
            </a:ext>
          </a:extLst>
        </xdr:cNvPr>
        <xdr:cNvSpPr>
          <a:spLocks noChangeArrowheads="1"/>
        </xdr:cNvSpPr>
      </xdr:nvSpPr>
      <xdr:spPr bwMode="auto">
        <a:xfrm>
          <a:off x="8343900" y="1343025"/>
          <a:ext cx="2571750" cy="742949"/>
        </a:xfrm>
        <a:prstGeom prst="wedgeRectCallout">
          <a:avLst>
            <a:gd name="adj1" fmla="val -48157"/>
            <a:gd name="adj2" fmla="val 3659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700"/>
            </a:lnSpc>
            <a:defRPr sz="1000"/>
          </a:pPr>
          <a:r>
            <a:rPr lang="ja-JP" altLang="en-US" sz="1000" b="0" i="0" u="none" strike="noStrike" baseline="0">
              <a:solidFill>
                <a:srgbClr val="0000FF"/>
              </a:solidFill>
              <a:latin typeface="ＭＳ Ｐゴシック"/>
              <a:ea typeface="ＭＳ Ｐゴシック"/>
            </a:rPr>
            <a:t>黄色：入力セル</a:t>
          </a:r>
        </a:p>
        <a:p>
          <a:pPr algn="l" rtl="0">
            <a:lnSpc>
              <a:spcPts val="1700"/>
            </a:lnSpc>
            <a:defRPr sz="1000"/>
          </a:pPr>
          <a:r>
            <a:rPr lang="ja-JP" altLang="en-US" sz="1000" b="0" i="0" u="none" strike="noStrike" baseline="0">
              <a:solidFill>
                <a:srgbClr val="0000FF"/>
              </a:solidFill>
              <a:latin typeface="ＭＳ Ｐゴシック"/>
              <a:ea typeface="ＭＳ Ｐゴシック"/>
            </a:rPr>
            <a:t>水色：選択セル</a:t>
          </a:r>
          <a:endParaRPr lang="en-US" altLang="ja-JP" sz="1000" b="0" i="0" u="none" strike="noStrike" baseline="0">
            <a:solidFill>
              <a:srgbClr val="0000FF"/>
            </a:solidFill>
            <a:latin typeface="ＭＳ Ｐゴシック"/>
            <a:ea typeface="ＭＳ Ｐゴシック"/>
          </a:endParaRPr>
        </a:p>
        <a:p>
          <a:pPr algn="l" rtl="0">
            <a:lnSpc>
              <a:spcPts val="1700"/>
            </a:lnSpc>
            <a:defRPr sz="1000"/>
          </a:pPr>
          <a:r>
            <a:rPr lang="ja-JP" altLang="en-US" sz="1000" b="0" i="0" u="none" strike="noStrike" baseline="0">
              <a:solidFill>
                <a:srgbClr val="0000FF"/>
              </a:solidFill>
              <a:latin typeface="ＭＳ Ｐゴシック"/>
              <a:ea typeface="ＭＳ Ｐゴシック"/>
            </a:rPr>
            <a:t>該当項目が無い場合は、手入力してください。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0</xdr:colOff>
      <xdr:row>39</xdr:row>
      <xdr:rowOff>0</xdr:rowOff>
    </xdr:from>
    <xdr:to>
      <xdr:col>11</xdr:col>
      <xdr:colOff>609324</xdr:colOff>
      <xdr:row>41</xdr:row>
      <xdr:rowOff>177801</xdr:rowOff>
    </xdr:to>
    <xdr:sp macro="" textlink="">
      <xdr:nvSpPr>
        <xdr:cNvPr id="2" name="吹き出し: 四角形 1">
          <a:extLst>
            <a:ext uri="{FF2B5EF4-FFF2-40B4-BE49-F238E27FC236}">
              <a16:creationId xmlns:a16="http://schemas.microsoft.com/office/drawing/2014/main" id="{151147F7-0771-4902-99BC-3886128D0C69}"/>
            </a:ext>
          </a:extLst>
        </xdr:cNvPr>
        <xdr:cNvSpPr/>
      </xdr:nvSpPr>
      <xdr:spPr>
        <a:xfrm>
          <a:off x="7448550" y="10153650"/>
          <a:ext cx="1990449" cy="615951"/>
        </a:xfrm>
        <a:prstGeom prst="wedgeRectCallout">
          <a:avLst>
            <a:gd name="adj1" fmla="val -56847"/>
            <a:gd name="adj2" fmla="val -16667"/>
          </a:avLst>
        </a:prstGeom>
        <a:solidFill>
          <a:schemeClr val="accent6">
            <a:lumMod val="20000"/>
            <a:lumOff val="8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b="0"/>
            <a:t>講師・管理員略歴書を提出する人ごとにシートをコピーし同意書を作成してください。</a:t>
          </a: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114300</xdr:colOff>
          <xdr:row>32</xdr:row>
          <xdr:rowOff>28575</xdr:rowOff>
        </xdr:from>
        <xdr:to>
          <xdr:col>2</xdr:col>
          <xdr:colOff>180975</xdr:colOff>
          <xdr:row>32</xdr:row>
          <xdr:rowOff>390525</xdr:rowOff>
        </xdr:to>
        <xdr:sp macro="" textlink="">
          <xdr:nvSpPr>
            <xdr:cNvPr id="152579" name="Check Box 3" hidden="1">
              <a:extLst>
                <a:ext uri="{63B3BB69-23CF-44E3-9099-C40C66FF867C}">
                  <a14:compatExt spid="_x0000_s152579"/>
                </a:ext>
                <a:ext uri="{FF2B5EF4-FFF2-40B4-BE49-F238E27FC236}">
                  <a16:creationId xmlns:a16="http://schemas.microsoft.com/office/drawing/2014/main" id="{00000000-0008-0000-1100-0000035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100852</xdr:colOff>
      <xdr:row>32</xdr:row>
      <xdr:rowOff>78441</xdr:rowOff>
    </xdr:from>
    <xdr:to>
      <xdr:col>2</xdr:col>
      <xdr:colOff>549088</xdr:colOff>
      <xdr:row>32</xdr:row>
      <xdr:rowOff>369794</xdr:rowOff>
    </xdr:to>
    <xdr:sp macro="" textlink="">
      <xdr:nvSpPr>
        <xdr:cNvPr id="5" name="正方形/長方形 4">
          <a:extLst>
            <a:ext uri="{FF2B5EF4-FFF2-40B4-BE49-F238E27FC236}">
              <a16:creationId xmlns:a16="http://schemas.microsoft.com/office/drawing/2014/main" id="{00000000-0008-0000-1100-000005000000}"/>
            </a:ext>
          </a:extLst>
        </xdr:cNvPr>
        <xdr:cNvSpPr/>
      </xdr:nvSpPr>
      <xdr:spPr>
        <a:xfrm>
          <a:off x="336176" y="7519147"/>
          <a:ext cx="1288677" cy="29135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Ｐ明朝" panose="02020600040205080304" pitchFamily="18" charset="-128"/>
              <a:ea typeface="ＭＳ Ｐ明朝" panose="02020600040205080304" pitchFamily="18" charset="-128"/>
            </a:rPr>
            <a:t>研修時期</a:t>
          </a:r>
          <a:r>
            <a:rPr kumimoji="1" lang="en-US" altLang="ja-JP" sz="1100">
              <a:solidFill>
                <a:schemeClr val="tx1"/>
              </a:solidFill>
              <a:latin typeface="ＭＳ Ｐ明朝" panose="02020600040205080304" pitchFamily="18" charset="-128"/>
              <a:ea typeface="ＭＳ Ｐ明朝" panose="02020600040205080304" pitchFamily="18" charset="-128"/>
            </a:rPr>
            <a:t> </a:t>
          </a:r>
          <a:endParaRPr kumimoji="1" lang="ja-JP" altLang="en-US" sz="1100">
            <a:solidFill>
              <a:schemeClr val="tx1"/>
            </a:solidFill>
            <a:latin typeface="ＭＳ Ｐ明朝" panose="02020600040205080304" pitchFamily="18" charset="-128"/>
            <a:ea typeface="ＭＳ Ｐ明朝" panose="02020600040205080304" pitchFamily="18" charset="-128"/>
          </a:endParaRPr>
        </a:p>
      </xdr:txBody>
    </xdr:sp>
    <xdr:clientData/>
  </xdr:twoCellAnchor>
  <mc:AlternateContent xmlns:mc="http://schemas.openxmlformats.org/markup-compatibility/2006">
    <mc:Choice xmlns:a14="http://schemas.microsoft.com/office/drawing/2010/main" Requires="a14">
      <xdr:twoCellAnchor editAs="oneCell">
        <xdr:from>
          <xdr:col>2</xdr:col>
          <xdr:colOff>209550</xdr:colOff>
          <xdr:row>32</xdr:row>
          <xdr:rowOff>38100</xdr:rowOff>
        </xdr:from>
        <xdr:to>
          <xdr:col>4</xdr:col>
          <xdr:colOff>19050</xdr:colOff>
          <xdr:row>32</xdr:row>
          <xdr:rowOff>400050</xdr:rowOff>
        </xdr:to>
        <xdr:sp macro="" textlink="">
          <xdr:nvSpPr>
            <xdr:cNvPr id="152589" name="Check Box 13" hidden="1">
              <a:extLst>
                <a:ext uri="{63B3BB69-23CF-44E3-9099-C40C66FF867C}">
                  <a14:compatExt spid="_x0000_s152589"/>
                </a:ext>
                <a:ext uri="{FF2B5EF4-FFF2-40B4-BE49-F238E27FC236}">
                  <a16:creationId xmlns:a16="http://schemas.microsoft.com/office/drawing/2014/main" id="{00000000-0008-0000-1100-00000D5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466165</xdr:colOff>
      <xdr:row>32</xdr:row>
      <xdr:rowOff>85165</xdr:rowOff>
    </xdr:from>
    <xdr:to>
      <xdr:col>5</xdr:col>
      <xdr:colOff>6725</xdr:colOff>
      <xdr:row>32</xdr:row>
      <xdr:rowOff>376518</xdr:rowOff>
    </xdr:to>
    <xdr:sp macro="" textlink="">
      <xdr:nvSpPr>
        <xdr:cNvPr id="6" name="正方形/長方形 5">
          <a:extLst>
            <a:ext uri="{FF2B5EF4-FFF2-40B4-BE49-F238E27FC236}">
              <a16:creationId xmlns:a16="http://schemas.microsoft.com/office/drawing/2014/main" id="{00000000-0008-0000-1100-000006000000}"/>
            </a:ext>
          </a:extLst>
        </xdr:cNvPr>
        <xdr:cNvSpPr/>
      </xdr:nvSpPr>
      <xdr:spPr>
        <a:xfrm>
          <a:off x="1541930" y="7525871"/>
          <a:ext cx="1288677" cy="29135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Ｐ明朝" panose="02020600040205080304" pitchFamily="18" charset="-128"/>
              <a:ea typeface="ＭＳ Ｐ明朝" panose="02020600040205080304" pitchFamily="18" charset="-128"/>
            </a:rPr>
            <a:t>実施研修日数</a:t>
          </a:r>
          <a:r>
            <a:rPr kumimoji="1" lang="en-US" altLang="ja-JP" sz="1100">
              <a:solidFill>
                <a:schemeClr val="tx1"/>
              </a:solidFill>
              <a:latin typeface="ＭＳ Ｐ明朝" panose="02020600040205080304" pitchFamily="18" charset="-128"/>
              <a:ea typeface="ＭＳ Ｐ明朝" panose="02020600040205080304" pitchFamily="18" charset="-128"/>
            </a:rPr>
            <a:t> </a:t>
          </a:r>
          <a:endParaRPr kumimoji="1" lang="ja-JP" altLang="en-US" sz="1100">
            <a:solidFill>
              <a:schemeClr val="tx1"/>
            </a:solidFill>
            <a:latin typeface="ＭＳ Ｐ明朝" panose="02020600040205080304" pitchFamily="18" charset="-128"/>
            <a:ea typeface="ＭＳ Ｐ明朝" panose="02020600040205080304" pitchFamily="18" charset="-128"/>
          </a:endParaRPr>
        </a:p>
      </xdr:txBody>
    </xdr:sp>
    <xdr:clientData/>
  </xdr:twoCellAnchor>
  <mc:AlternateContent xmlns:mc="http://schemas.openxmlformats.org/markup-compatibility/2006">
    <mc:Choice xmlns:a14="http://schemas.microsoft.com/office/drawing/2010/main" Requires="a14">
      <xdr:twoCellAnchor editAs="oneCell">
        <xdr:from>
          <xdr:col>4</xdr:col>
          <xdr:colOff>352425</xdr:colOff>
          <xdr:row>32</xdr:row>
          <xdr:rowOff>28575</xdr:rowOff>
        </xdr:from>
        <xdr:to>
          <xdr:col>6</xdr:col>
          <xdr:colOff>390525</xdr:colOff>
          <xdr:row>32</xdr:row>
          <xdr:rowOff>390525</xdr:rowOff>
        </xdr:to>
        <xdr:sp macro="" textlink="">
          <xdr:nvSpPr>
            <xdr:cNvPr id="152590" name="Check Box 14" hidden="1">
              <a:extLst>
                <a:ext uri="{63B3BB69-23CF-44E3-9099-C40C66FF867C}">
                  <a14:compatExt spid="_x0000_s152590"/>
                </a:ext>
                <a:ext uri="{FF2B5EF4-FFF2-40B4-BE49-F238E27FC236}">
                  <a16:creationId xmlns:a16="http://schemas.microsoft.com/office/drawing/2014/main" id="{00000000-0008-0000-1100-00000E5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192742</xdr:colOff>
      <xdr:row>32</xdr:row>
      <xdr:rowOff>80683</xdr:rowOff>
    </xdr:from>
    <xdr:to>
      <xdr:col>8</xdr:col>
      <xdr:colOff>470647</xdr:colOff>
      <xdr:row>32</xdr:row>
      <xdr:rowOff>372036</xdr:rowOff>
    </xdr:to>
    <xdr:sp macro="" textlink="">
      <xdr:nvSpPr>
        <xdr:cNvPr id="7" name="正方形/長方形 6">
          <a:extLst>
            <a:ext uri="{FF2B5EF4-FFF2-40B4-BE49-F238E27FC236}">
              <a16:creationId xmlns:a16="http://schemas.microsoft.com/office/drawing/2014/main" id="{00000000-0008-0000-1100-000007000000}"/>
            </a:ext>
          </a:extLst>
        </xdr:cNvPr>
        <xdr:cNvSpPr/>
      </xdr:nvSpPr>
      <xdr:spPr>
        <a:xfrm>
          <a:off x="3016624" y="7521389"/>
          <a:ext cx="2328582" cy="29135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Ｐ明朝" panose="02020600040205080304" pitchFamily="18" charset="-128"/>
              <a:ea typeface="ＭＳ Ｐ明朝" panose="02020600040205080304" pitchFamily="18" charset="-128"/>
            </a:rPr>
            <a:t>その他（研修生参加予定人数）</a:t>
          </a:r>
          <a:r>
            <a:rPr kumimoji="1" lang="en-US" altLang="ja-JP" sz="1100">
              <a:solidFill>
                <a:schemeClr val="tx1"/>
              </a:solidFill>
              <a:latin typeface="ＭＳ Ｐ明朝" panose="02020600040205080304" pitchFamily="18" charset="-128"/>
              <a:ea typeface="ＭＳ Ｐ明朝" panose="02020600040205080304" pitchFamily="18" charset="-128"/>
            </a:rPr>
            <a:t> </a:t>
          </a:r>
          <a:endParaRPr kumimoji="1" lang="ja-JP" altLang="en-US" sz="1100">
            <a:solidFill>
              <a:schemeClr val="tx1"/>
            </a:solidFill>
            <a:latin typeface="ＭＳ Ｐ明朝" panose="02020600040205080304" pitchFamily="18" charset="-128"/>
            <a:ea typeface="ＭＳ Ｐ明朝" panose="02020600040205080304" pitchFamily="18"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368300</xdr:colOff>
      <xdr:row>4</xdr:row>
      <xdr:rowOff>149225</xdr:rowOff>
    </xdr:from>
    <xdr:to>
      <xdr:col>11</xdr:col>
      <xdr:colOff>895350</xdr:colOff>
      <xdr:row>8</xdr:row>
      <xdr:rowOff>92075</xdr:rowOff>
    </xdr:to>
    <xdr:sp macro="" textlink="">
      <xdr:nvSpPr>
        <xdr:cNvPr id="2" name="正方形/長方形 1">
          <a:extLst>
            <a:ext uri="{FF2B5EF4-FFF2-40B4-BE49-F238E27FC236}">
              <a16:creationId xmlns:a16="http://schemas.microsoft.com/office/drawing/2014/main" id="{00000000-0008-0000-1300-000002000000}"/>
            </a:ext>
          </a:extLst>
        </xdr:cNvPr>
        <xdr:cNvSpPr/>
      </xdr:nvSpPr>
      <xdr:spPr>
        <a:xfrm>
          <a:off x="7312025" y="873125"/>
          <a:ext cx="2574925" cy="5524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t>AOTS</a:t>
          </a:r>
          <a:r>
            <a:rPr kumimoji="1" lang="ja-JP" altLang="en-US" sz="1100"/>
            <a:t>入力</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8</xdr:col>
      <xdr:colOff>247650</xdr:colOff>
      <xdr:row>2</xdr:row>
      <xdr:rowOff>76200</xdr:rowOff>
    </xdr:from>
    <xdr:to>
      <xdr:col>11</xdr:col>
      <xdr:colOff>768350</xdr:colOff>
      <xdr:row>5</xdr:row>
      <xdr:rowOff>19050</xdr:rowOff>
    </xdr:to>
    <xdr:sp macro="" textlink="">
      <xdr:nvSpPr>
        <xdr:cNvPr id="2" name="正方形/長方形 1">
          <a:extLst>
            <a:ext uri="{FF2B5EF4-FFF2-40B4-BE49-F238E27FC236}">
              <a16:creationId xmlns:a16="http://schemas.microsoft.com/office/drawing/2014/main" id="{00000000-0008-0000-1400-000002000000}"/>
            </a:ext>
          </a:extLst>
        </xdr:cNvPr>
        <xdr:cNvSpPr/>
      </xdr:nvSpPr>
      <xdr:spPr>
        <a:xfrm>
          <a:off x="7191375" y="495300"/>
          <a:ext cx="2568575" cy="4000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t>AOTS</a:t>
          </a:r>
          <a:r>
            <a:rPr kumimoji="1" lang="ja-JP" altLang="en-US" sz="1100"/>
            <a:t>入力</a:t>
          </a:r>
        </a:p>
      </xdr:txBody>
    </xdr:sp>
    <xdr:clientData/>
  </xdr:twoCellAnchor>
  <xdr:twoCellAnchor>
    <xdr:from>
      <xdr:col>5</xdr:col>
      <xdr:colOff>142875</xdr:colOff>
      <xdr:row>2</xdr:row>
      <xdr:rowOff>9525</xdr:rowOff>
    </xdr:from>
    <xdr:to>
      <xdr:col>7</xdr:col>
      <xdr:colOff>276225</xdr:colOff>
      <xdr:row>7</xdr:row>
      <xdr:rowOff>57150</xdr:rowOff>
    </xdr:to>
    <xdr:sp macro="" textlink="">
      <xdr:nvSpPr>
        <xdr:cNvPr id="3" name="正方形/長方形 2">
          <a:extLst>
            <a:ext uri="{FF2B5EF4-FFF2-40B4-BE49-F238E27FC236}">
              <a16:creationId xmlns:a16="http://schemas.microsoft.com/office/drawing/2014/main" id="{00000000-0008-0000-1400-000003000000}"/>
            </a:ext>
          </a:extLst>
        </xdr:cNvPr>
        <xdr:cNvSpPr/>
      </xdr:nvSpPr>
      <xdr:spPr>
        <a:xfrm>
          <a:off x="5029200" y="428625"/>
          <a:ext cx="1504950" cy="809625"/>
        </a:xfrm>
        <a:prstGeom prst="rect">
          <a:avLst/>
        </a:prstGeom>
        <a:solidFill>
          <a:srgbClr val="FFC000"/>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chemeClr val="tx1"/>
              </a:solidFill>
            </a:rPr>
            <a:t>入力例</a:t>
          </a:r>
        </a:p>
      </xdr:txBody>
    </xdr:sp>
    <xdr:clientData/>
  </xdr:twoCellAnchor>
  <xdr:twoCellAnchor>
    <xdr:from>
      <xdr:col>8</xdr:col>
      <xdr:colOff>152400</xdr:colOff>
      <xdr:row>7</xdr:row>
      <xdr:rowOff>9525</xdr:rowOff>
    </xdr:from>
    <xdr:to>
      <xdr:col>12</xdr:col>
      <xdr:colOff>323850</xdr:colOff>
      <xdr:row>11</xdr:row>
      <xdr:rowOff>104776</xdr:rowOff>
    </xdr:to>
    <xdr:sp macro="" textlink="">
      <xdr:nvSpPr>
        <xdr:cNvPr id="4" name="正方形/長方形 3">
          <a:extLst>
            <a:ext uri="{FF2B5EF4-FFF2-40B4-BE49-F238E27FC236}">
              <a16:creationId xmlns:a16="http://schemas.microsoft.com/office/drawing/2014/main" id="{00000000-0008-0000-1400-000004000000}"/>
            </a:ext>
          </a:extLst>
        </xdr:cNvPr>
        <xdr:cNvSpPr/>
      </xdr:nvSpPr>
      <xdr:spPr>
        <a:xfrm>
          <a:off x="6524625" y="1495425"/>
          <a:ext cx="3057525" cy="7048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2023/10</a:t>
          </a:r>
          <a:r>
            <a:rPr kumimoji="1" lang="ja-JP" altLang="en-US" sz="1100"/>
            <a:t>月以降の精算払い請求書の場合：</a:t>
          </a:r>
          <a:endParaRPr kumimoji="1" lang="en-US" altLang="ja-JP" sz="1100"/>
        </a:p>
        <a:p>
          <a:pPr algn="l"/>
          <a:r>
            <a:rPr kumimoji="1" lang="ja-JP" altLang="en-US" sz="1100"/>
            <a:t>「課税対象」になるは「資料作成費（謝金）」のみです。</a:t>
          </a:r>
          <a:endParaRPr kumimoji="1" lang="en-US" altLang="ja-JP" sz="1100"/>
        </a:p>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KC002\&#31649;&#29702;&#30740;&#20462;&#29677;\&#31649;&#30740;&#20849;&#36890;&#25991;&#26360;\&#12467;&#12540;&#12473;&#23455;&#26045;&#23450;&#22411;&#25991;\&#35413;&#20385;&#26360;v2.0\&#35413;&#20385;&#26360;Ver.2.0(win).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Tsrfl011\04.&#30740;&#20462;&#12539;&#27966;&#36963;&#26989;&#21209;G\000%20&#20250;&#31038;\&#23554;&#38272;&#23478;&#27966;&#36963;\&#12363;&#34892;\&#12369;\KTX\2023\ODA&#30003;&#35531;&#26360;&#39006;%20Ver9.1%20KTX&#20304;&#12293;&#26408;(20230725)Rev02.xlsx" TargetMode="External"/><Relationship Id="rId1" Type="http://schemas.openxmlformats.org/officeDocument/2006/relationships/externalLinkPath" Target="file:///\\Tsrfl011\04.&#30740;&#20462;&#12539;&#27966;&#36963;&#26989;&#21209;G\000%20&#20250;&#31038;\&#23554;&#38272;&#23478;&#27966;&#36963;\&#12363;&#34892;\&#12369;\KTX\2023\ODA&#30003;&#35531;&#26360;&#39006;%20Ver9.1%20KTX&#20304;&#12293;&#26408;(20230725)Rev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srfl011\TKC-G\&#30740;&#20462;&#25285;&#24403;\A&#65306;&#12288;&#12467;&#12540;&#12473;&#38306;&#36899;\1&#65306;&#12288;&#12467;&#12540;&#12473;&#27598;\(2)%20&#27161;&#28310;&#26360;&#24335;\&#9733;2022&#24180;&#24230;%20&#27161;&#28310;&#26360;&#24335;&#9733;\1.%20&#12467;&#12540;&#12473;&#12501;&#12457;&#12523;&#12480;\f.%20&#35211;&#23398;\&#12496;&#12473;&#30330;&#27880;&#26360;&#12539;&#20132;&#36890;&#36027;&#26126;&#32048;.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kc002\&#27083;&#36896;&#25903;&#25588;&#35506;\&#20107;&#26989;&#27598;\2004&#39640;&#24230;IT\04%20IT&#28023;&#22806;&#30740;&#20462;\d.&#27010;&#31639;&#25173;&#12356;\&#28023;&#30740;&#12497;&#12483;&#12463;(PHFE2W).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質問票"/>
      <sheetName val="000000"/>
      <sheetName val="集計表"/>
      <sheetName val="報告書"/>
      <sheetName val="入力データ"/>
      <sheetName val="S2様式【A,B】"/>
      <sheetName val="S2様式【C】"/>
      <sheetName val="S2経過反省表"/>
      <sheetName val="S2評価の考え方"/>
      <sheetName val="1軸"/>
      <sheetName val="7軸"/>
      <sheetName val="11軸"/>
      <sheetName val="2軸"/>
      <sheetName val="6軸"/>
      <sheetName val="12軸"/>
      <sheetName val="海外部品"/>
      <sheetName val="#REF!"/>
      <sheetName val="台数シュミレーション"/>
      <sheetName val="旧96下"/>
      <sheetName val="安着"/>
      <sheetName val="安着連絡"/>
      <sheetName val="リコンファーム"/>
      <sheetName val="Sheet1"/>
      <sheetName val="名前"/>
      <sheetName val="（分野）"/>
    </sheetNames>
    <sheetDataSet>
      <sheetData sheetId="0" refreshError="1">
        <row r="1">
          <cell r="A1" t="str">
            <v>EVALUATION QUESTIONNAIRE</v>
          </cell>
        </row>
        <row r="2">
          <cell r="A2" t="str">
            <v>(Please submit this questionnaire to your course coordinator on March 15.)</v>
          </cell>
        </row>
        <row r="4">
          <cell r="B4" t="str">
            <v>01-ASCM</v>
          </cell>
        </row>
        <row r="5">
          <cell r="B5" t="str">
            <v>The Program on Corporate Management for the ASEAN Food Industry</v>
          </cell>
        </row>
        <row r="7">
          <cell r="B7" t="str">
            <v>4 March to 15 March ,2002</v>
          </cell>
          <cell r="C7" t="str">
            <v>2002年3月4日～3月15日</v>
          </cell>
          <cell r="E7" t="str">
            <v>2Ｗ</v>
          </cell>
        </row>
        <row r="9">
          <cell r="A9" t="str">
            <v xml:space="preserve">NAME : </v>
          </cell>
          <cell r="C9" t="str">
            <v>TRAINEE NUMBER :</v>
          </cell>
        </row>
        <row r="11">
          <cell r="A11" t="str">
            <v>COUNTRY:</v>
          </cell>
        </row>
        <row r="13">
          <cell r="A13" t="str">
            <v>BUSINESS FIELD:</v>
          </cell>
        </row>
        <row r="15">
          <cell r="A15" t="str">
            <v>LEVEL OF POSITION:</v>
          </cell>
        </row>
        <row r="17">
          <cell r="A17" t="str">
            <v>NUMBER OF EMPLOYEES:</v>
          </cell>
        </row>
        <row r="26">
          <cell r="A26" t="str">
            <v xml:space="preserve"> </v>
          </cell>
        </row>
        <row r="34">
          <cell r="A34" t="str">
            <v>1-1. Please write down your evaluation of the lectures.</v>
          </cell>
        </row>
        <row r="36">
          <cell r="A36" t="str">
            <v xml:space="preserve">  (1) Level of interest in the subject</v>
          </cell>
        </row>
        <row r="37">
          <cell r="A37" t="str">
            <v xml:space="preserve">  (2) Degree of your understanding of the lecture</v>
          </cell>
        </row>
        <row r="38">
          <cell r="A38" t="str">
            <v xml:space="preserve">  (3) Usefulness to your company or organization</v>
          </cell>
        </row>
        <row r="39">
          <cell r="A39" t="str">
            <v>＊Please write down any comments you have on the good / bad points of the lectures.</v>
          </cell>
        </row>
        <row r="41">
          <cell r="A41" t="str">
            <v>No.</v>
          </cell>
          <cell r="B41" t="str">
            <v>Subject</v>
          </cell>
          <cell r="C41" t="str">
            <v>Level of 
interest</v>
          </cell>
          <cell r="D41" t="str">
            <v>Degree of  understanding</v>
          </cell>
          <cell r="E41" t="str">
            <v>Usefulness</v>
          </cell>
        </row>
        <row r="42">
          <cell r="A42" t="str">
            <v>1-1-1</v>
          </cell>
          <cell r="B42" t="str">
            <v>Management Strategy</v>
          </cell>
          <cell r="C42" t="str">
            <v>A B C D E</v>
          </cell>
          <cell r="D42" t="str">
            <v>A B C D E</v>
          </cell>
          <cell r="E42" t="str">
            <v>A B C D E</v>
          </cell>
        </row>
        <row r="43">
          <cell r="B43" t="str">
            <v>Mr.Toshihiko KOJIMA (Mar.4)</v>
          </cell>
        </row>
        <row r="44">
          <cell r="A44" t="str">
            <v>Comments:</v>
          </cell>
        </row>
        <row r="45">
          <cell r="A45" t="str">
            <v>1-1-2</v>
          </cell>
          <cell r="B45" t="str">
            <v>Quality Control of the Food Industry①</v>
          </cell>
          <cell r="C45" t="str">
            <v>A B C D E</v>
          </cell>
          <cell r="D45" t="str">
            <v>A B C D E</v>
          </cell>
          <cell r="E45" t="str">
            <v>A B C D E</v>
          </cell>
        </row>
        <row r="46">
          <cell r="B46" t="str">
            <v>Mr.Osamu TANNO (Mar.6)</v>
          </cell>
        </row>
        <row r="47">
          <cell r="A47" t="str">
            <v>Comments:</v>
          </cell>
        </row>
        <row r="48">
          <cell r="A48" t="str">
            <v>1-1-3</v>
          </cell>
          <cell r="B48" t="str">
            <v>Quality Control of the Food Industry②</v>
          </cell>
          <cell r="C48" t="str">
            <v>A B C D E</v>
          </cell>
          <cell r="D48" t="str">
            <v>A B C D E</v>
          </cell>
          <cell r="E48" t="str">
            <v>A B C D E</v>
          </cell>
        </row>
        <row r="49">
          <cell r="B49" t="str">
            <v>Mr.Osamu TANNO (Mar.6)</v>
          </cell>
        </row>
        <row r="50">
          <cell r="A50" t="str">
            <v>Comments:</v>
          </cell>
        </row>
        <row r="51">
          <cell r="A51" t="str">
            <v>1-1-4</v>
          </cell>
          <cell r="B51" t="str">
            <v>Keypoints of KAIZEN Activities</v>
          </cell>
          <cell r="C51" t="str">
            <v>A B C D E</v>
          </cell>
          <cell r="D51" t="str">
            <v>A B C D E</v>
          </cell>
          <cell r="E51" t="str">
            <v>A B C D E</v>
          </cell>
        </row>
        <row r="52">
          <cell r="B52" t="str">
            <v>Mr.Momoharu IIJIMA (Mar.7))</v>
          </cell>
        </row>
        <row r="53">
          <cell r="A53" t="str">
            <v>Comments:</v>
          </cell>
        </row>
        <row r="54">
          <cell r="A54" t="str">
            <v>1-1-5</v>
          </cell>
          <cell r="B54" t="str">
            <v>The Recent Tendency of the Japanese Food Market and Characteristics</v>
          </cell>
          <cell r="C54" t="str">
            <v>A B C D E</v>
          </cell>
          <cell r="D54" t="str">
            <v>A B C D E</v>
          </cell>
          <cell r="E54" t="str">
            <v>A B C D E</v>
          </cell>
        </row>
        <row r="55">
          <cell r="B55" t="str">
            <v>Mr.Yasuyuki SEI (Mar.8)</v>
          </cell>
        </row>
        <row r="56">
          <cell r="A56" t="str">
            <v>Comments:</v>
          </cell>
        </row>
        <row r="57">
          <cell r="A57" t="str">
            <v>1-1-6</v>
          </cell>
          <cell r="B57" t="str">
            <v>Marketing and Sales Promotion</v>
          </cell>
          <cell r="C57" t="str">
            <v>A B C D E</v>
          </cell>
          <cell r="D57" t="str">
            <v>A B C D E</v>
          </cell>
          <cell r="E57" t="str">
            <v>A B C D E</v>
          </cell>
        </row>
        <row r="58">
          <cell r="B58" t="str">
            <v>Mr.Yoshizo IGA (Mar.11)</v>
          </cell>
        </row>
        <row r="59">
          <cell r="A59" t="str">
            <v>Comments:</v>
          </cell>
        </row>
        <row r="60">
          <cell r="A60" t="str">
            <v>1-1-7</v>
          </cell>
          <cell r="C60" t="str">
            <v>A B C D E</v>
          </cell>
          <cell r="D60" t="str">
            <v>A B C D E</v>
          </cell>
          <cell r="E60" t="str">
            <v>A B C D E</v>
          </cell>
        </row>
        <row r="62">
          <cell r="A62" t="str">
            <v>Comments:</v>
          </cell>
        </row>
        <row r="63">
          <cell r="A63" t="str">
            <v>1-1-8</v>
          </cell>
          <cell r="B63" t="str">
            <v>Malti-Machine Handling Design</v>
          </cell>
          <cell r="C63" t="str">
            <v>A B C D E</v>
          </cell>
          <cell r="D63" t="str">
            <v>A B C D E</v>
          </cell>
          <cell r="E63" t="str">
            <v>A B C D E</v>
          </cell>
        </row>
        <row r="64">
          <cell r="B64" t="str">
            <v>Mr.Momoharu IIJIMA (Oct.31)</v>
          </cell>
        </row>
        <row r="65">
          <cell r="A65" t="str">
            <v>Comments:</v>
          </cell>
        </row>
        <row r="66">
          <cell r="A66" t="str">
            <v>1-1-9</v>
          </cell>
          <cell r="B66" t="str">
            <v>Line Balancing Type Process</v>
          </cell>
          <cell r="C66" t="str">
            <v>A B C D E</v>
          </cell>
          <cell r="D66" t="str">
            <v>A B C D E</v>
          </cell>
          <cell r="E66" t="str">
            <v>A B C D E</v>
          </cell>
        </row>
        <row r="67">
          <cell r="B67" t="str">
            <v>Mr.Momoharu IIJIMA (Oct.31)</v>
          </cell>
        </row>
        <row r="68">
          <cell r="A68" t="str">
            <v>Comments:</v>
          </cell>
        </row>
        <row r="69">
          <cell r="A69" t="str">
            <v>1-1-10</v>
          </cell>
          <cell r="B69" t="str">
            <v>Applied Analysis Using Pareto Diagram</v>
          </cell>
          <cell r="C69" t="str">
            <v>A B C D E</v>
          </cell>
          <cell r="D69" t="str">
            <v>A B C D E</v>
          </cell>
          <cell r="E69" t="str">
            <v>A B C D E</v>
          </cell>
        </row>
        <row r="70">
          <cell r="B70" t="str">
            <v>Mr.Shoji AMAI (Nov.1)</v>
          </cell>
        </row>
        <row r="71">
          <cell r="A71" t="str">
            <v>Comments:</v>
          </cell>
        </row>
        <row r="72">
          <cell r="A72" t="str">
            <v>1-1-11</v>
          </cell>
          <cell r="B72" t="str">
            <v>Affinity Diagram Method And Converting Ploblems</v>
          </cell>
          <cell r="C72" t="str">
            <v>A B C D E</v>
          </cell>
          <cell r="D72" t="str">
            <v>A B C D E</v>
          </cell>
          <cell r="E72" t="str">
            <v>A B C D E</v>
          </cell>
        </row>
        <row r="73">
          <cell r="B73" t="str">
            <v>Mr.Shoji AMAI (Nov.1)</v>
          </cell>
        </row>
        <row r="74">
          <cell r="A74" t="str">
            <v>Comments:</v>
          </cell>
        </row>
        <row r="75">
          <cell r="A75" t="str">
            <v>1-1-12</v>
          </cell>
          <cell r="B75" t="str">
            <v>Case Study of IE</v>
          </cell>
          <cell r="C75" t="str">
            <v>A B C D E</v>
          </cell>
          <cell r="D75" t="str">
            <v>A B C D E</v>
          </cell>
          <cell r="E75" t="str">
            <v>A B C D E</v>
          </cell>
        </row>
        <row r="76">
          <cell r="B76" t="str">
            <v>Mr.Shigenobu WADA, Mr.Shoji AMAI (Nov.2)</v>
          </cell>
        </row>
        <row r="77">
          <cell r="A77" t="str">
            <v>Comments:</v>
          </cell>
        </row>
        <row r="78">
          <cell r="A78" t="str">
            <v>1-1-13</v>
          </cell>
          <cell r="B78" t="str">
            <v>Applied Analysis Using Histograms</v>
          </cell>
          <cell r="C78" t="str">
            <v>A B C D E</v>
          </cell>
          <cell r="D78" t="str">
            <v>A B C D E</v>
          </cell>
          <cell r="E78" t="str">
            <v>A B C D E</v>
          </cell>
        </row>
        <row r="79">
          <cell r="B79" t="str">
            <v>Mr.Eiichi ISHII (Nov.5)</v>
          </cell>
        </row>
        <row r="80">
          <cell r="A80" t="str">
            <v>Comments:</v>
          </cell>
        </row>
        <row r="81">
          <cell r="A81" t="str">
            <v>1-1-14</v>
          </cell>
          <cell r="B81" t="str">
            <v>Applied Analysis Using Control Charts</v>
          </cell>
          <cell r="C81" t="str">
            <v>A B C D E</v>
          </cell>
          <cell r="D81" t="str">
            <v>A B C D E</v>
          </cell>
          <cell r="E81" t="str">
            <v>A B C D E</v>
          </cell>
        </row>
        <row r="82">
          <cell r="B82" t="str">
            <v>Mr.Eiichi ISHII (Nov.5)</v>
          </cell>
        </row>
        <row r="83">
          <cell r="A83" t="str">
            <v>Comments:</v>
          </cell>
        </row>
        <row r="84">
          <cell r="A84" t="str">
            <v>1-1-15</v>
          </cell>
          <cell r="B84" t="str">
            <v>Case study of QC</v>
          </cell>
          <cell r="C84" t="str">
            <v>A B C D E</v>
          </cell>
          <cell r="D84" t="str">
            <v>A B C D E</v>
          </cell>
          <cell r="E84" t="str">
            <v>A B C D E</v>
          </cell>
        </row>
        <row r="85">
          <cell r="B85" t="str">
            <v>Mr.Shigenobu WADA, Mr.Shoji AMAI (Nov.6)</v>
          </cell>
        </row>
        <row r="86">
          <cell r="A86" t="str">
            <v>Comments:</v>
          </cell>
        </row>
        <row r="87">
          <cell r="A87" t="str">
            <v>1-1-16</v>
          </cell>
          <cell r="B87" t="str">
            <v>Implementation of JIT Production System</v>
          </cell>
          <cell r="C87" t="str">
            <v>A B C D E</v>
          </cell>
          <cell r="D87" t="str">
            <v>A B C D E</v>
          </cell>
          <cell r="E87" t="str">
            <v>A B C D E</v>
          </cell>
        </row>
        <row r="88">
          <cell r="B88" t="str">
            <v>Mr.Noriyuki OKAZAKI (Nov.7)</v>
          </cell>
        </row>
        <row r="89">
          <cell r="A89" t="str">
            <v>Comments:</v>
          </cell>
        </row>
        <row r="90">
          <cell r="A90" t="str">
            <v>1-1-17</v>
          </cell>
          <cell r="B90" t="str">
            <v>IN-Plant Exercise</v>
          </cell>
          <cell r="C90" t="str">
            <v>A B C D E</v>
          </cell>
          <cell r="D90" t="str">
            <v>A B C D E</v>
          </cell>
          <cell r="E90" t="str">
            <v>A B C D E</v>
          </cell>
        </row>
        <row r="91">
          <cell r="B91" t="str">
            <v>Mr.WADA, Mr.IIJIMA, Mr.AMAI (Nov.12)</v>
          </cell>
        </row>
        <row r="92">
          <cell r="A92" t="str">
            <v>Comments:</v>
          </cell>
        </row>
        <row r="93">
          <cell r="A93" t="str">
            <v>1-1-18</v>
          </cell>
          <cell r="C93" t="str">
            <v>A B C D E</v>
          </cell>
          <cell r="D93" t="str">
            <v>A B C D E</v>
          </cell>
        </row>
        <row r="95">
          <cell r="A95" t="str">
            <v>Comments:</v>
          </cell>
        </row>
        <row r="96">
          <cell r="A96" t="str">
            <v>1-1-19</v>
          </cell>
          <cell r="C96" t="str">
            <v>A B C D E</v>
          </cell>
          <cell r="D96" t="str">
            <v>A B C D E</v>
          </cell>
        </row>
        <row r="98">
          <cell r="A98" t="str">
            <v>Comments:</v>
          </cell>
        </row>
        <row r="99">
          <cell r="A99" t="str">
            <v>1-1-20</v>
          </cell>
          <cell r="C99" t="str">
            <v>A B C D E</v>
          </cell>
          <cell r="D99" t="str">
            <v>A B C D E</v>
          </cell>
        </row>
        <row r="101">
          <cell r="A101" t="str">
            <v>Comments:</v>
          </cell>
        </row>
        <row r="106">
          <cell r="A106" t="str">
            <v>1-2. Please write down your evaluation of visits.</v>
          </cell>
        </row>
        <row r="108">
          <cell r="A108" t="str">
            <v xml:space="preserve">  (1) Level of interest in the visit</v>
          </cell>
        </row>
        <row r="109">
          <cell r="A109" t="str">
            <v xml:space="preserve">  (2) Informativeness</v>
          </cell>
        </row>
        <row r="112">
          <cell r="A112" t="str">
            <v>No.</v>
          </cell>
          <cell r="B112" t="str">
            <v>Subject</v>
          </cell>
          <cell r="D112" t="str">
            <v>Level of 
interest</v>
          </cell>
          <cell r="E112" t="str">
            <v>Informative-
ness</v>
          </cell>
        </row>
        <row r="113">
          <cell r="A113" t="str">
            <v>1-2-1</v>
          </cell>
          <cell r="B113" t="str">
            <v>Glicopia Kobe (Mar.5)</v>
          </cell>
          <cell r="D113" t="str">
            <v>A B C D E</v>
          </cell>
          <cell r="E113" t="str">
            <v>A B C D E</v>
          </cell>
        </row>
        <row r="114">
          <cell r="A114" t="str">
            <v>Comments:</v>
          </cell>
        </row>
        <row r="115">
          <cell r="A115" t="str">
            <v>1-2-2</v>
          </cell>
          <cell r="B115" t="str">
            <v>Itami Kanetetsu Food Corporation (Mar.6)</v>
          </cell>
          <cell r="D115" t="str">
            <v>A B C D E</v>
          </cell>
          <cell r="E115" t="str">
            <v>A B C D E</v>
          </cell>
        </row>
        <row r="116">
          <cell r="A116" t="str">
            <v>Comments:</v>
          </cell>
        </row>
        <row r="117">
          <cell r="A117" t="str">
            <v>1-2-3</v>
          </cell>
          <cell r="B117" t="str">
            <v>Kink Coca-Cola Bottling Co.,Ltd. (Mar.7)</v>
          </cell>
          <cell r="D117" t="str">
            <v>A B C D E</v>
          </cell>
          <cell r="E117" t="str">
            <v>A B C D E</v>
          </cell>
        </row>
        <row r="118">
          <cell r="A118" t="str">
            <v>Comments:</v>
          </cell>
        </row>
        <row r="119">
          <cell r="A119" t="str">
            <v>1-2-4</v>
          </cell>
          <cell r="B119" t="str">
            <v>World Trade Center Osaka (Mar.8)</v>
          </cell>
        </row>
        <row r="120">
          <cell r="A120" t="str">
            <v>Comments:</v>
          </cell>
        </row>
        <row r="121">
          <cell r="A121" t="str">
            <v>1-2-5</v>
          </cell>
          <cell r="B121" t="str">
            <v>Coop KOBE (Mar.11)</v>
          </cell>
        </row>
        <row r="122">
          <cell r="A122" t="str">
            <v>Comments:</v>
          </cell>
        </row>
        <row r="123">
          <cell r="A123" t="str">
            <v>1-2-6</v>
          </cell>
          <cell r="B123" t="str">
            <v>Hoteres Japan (Mar.12)</v>
          </cell>
          <cell r="D123" t="str">
            <v>A B C D E</v>
          </cell>
          <cell r="E123" t="str">
            <v>A B C D E</v>
          </cell>
        </row>
        <row r="124">
          <cell r="A124" t="str">
            <v>Comments:</v>
          </cell>
        </row>
        <row r="125">
          <cell r="A125" t="str">
            <v>1-2-7</v>
          </cell>
          <cell r="B125" t="str">
            <v>Foodex Japan (Mar.13)</v>
          </cell>
          <cell r="D125" t="str">
            <v>A B C D E</v>
          </cell>
          <cell r="E125" t="str">
            <v>A B C D E</v>
          </cell>
        </row>
        <row r="126">
          <cell r="A126" t="str">
            <v>Comments:</v>
          </cell>
        </row>
        <row r="127">
          <cell r="A127" t="str">
            <v>1-2-8</v>
          </cell>
          <cell r="B127" t="str">
            <v>kewpie Corporation (Mar.14)</v>
          </cell>
          <cell r="D127" t="str">
            <v>A B C D E</v>
          </cell>
          <cell r="E127" t="str">
            <v>A B C D E</v>
          </cell>
        </row>
        <row r="128">
          <cell r="A128" t="str">
            <v>Comments:</v>
          </cell>
        </row>
        <row r="129">
          <cell r="A129" t="str">
            <v>1-2-9</v>
          </cell>
          <cell r="D129" t="str">
            <v>A B C D E</v>
          </cell>
          <cell r="E129" t="str">
            <v>A B C D E</v>
          </cell>
        </row>
        <row r="130">
          <cell r="A130" t="str">
            <v>Comments:</v>
          </cell>
        </row>
        <row r="131">
          <cell r="A131" t="str">
            <v>1-2-10</v>
          </cell>
          <cell r="D131" t="str">
            <v>A B C D E</v>
          </cell>
          <cell r="E131" t="str">
            <v>A B C D E</v>
          </cell>
        </row>
        <row r="132">
          <cell r="A132" t="str">
            <v>Comments:</v>
          </cell>
        </row>
        <row r="134">
          <cell r="A134" t="str">
            <v>1-3. Please write down your evaluation of the Group Work, Presentation.</v>
          </cell>
        </row>
        <row r="136">
          <cell r="A136" t="str">
            <v>No.</v>
          </cell>
          <cell r="B136" t="str">
            <v>Subject</v>
          </cell>
          <cell r="C136" t="str">
            <v>Overall arrangement of the group work</v>
          </cell>
          <cell r="D136" t="str">
            <v>Usefulness of comments and advice given by commentators</v>
          </cell>
          <cell r="E136" t="str">
            <v>Informative-ness of group work</v>
          </cell>
        </row>
        <row r="137">
          <cell r="A137" t="str">
            <v>1-3-1</v>
          </cell>
          <cell r="B137" t="str">
            <v>Group Presentation (Mar.15)</v>
          </cell>
          <cell r="C137" t="str">
            <v>A B C D E</v>
          </cell>
          <cell r="D137" t="str">
            <v>A B C D E</v>
          </cell>
          <cell r="E137" t="str">
            <v>A B C D E</v>
          </cell>
        </row>
        <row r="138">
          <cell r="A138" t="str">
            <v>Comments:</v>
          </cell>
        </row>
        <row r="139">
          <cell r="A139" t="str">
            <v>1-3-2</v>
          </cell>
          <cell r="C139" t="str">
            <v>A B C D E</v>
          </cell>
          <cell r="D139" t="str">
            <v>A B C D E</v>
          </cell>
          <cell r="E139" t="str">
            <v>A B C D E</v>
          </cell>
        </row>
        <row r="140">
          <cell r="A140" t="str">
            <v>Comments:</v>
          </cell>
        </row>
        <row r="141">
          <cell r="A141" t="str">
            <v>1-3-3</v>
          </cell>
          <cell r="C141" t="str">
            <v>A B C D E</v>
          </cell>
          <cell r="D141" t="str">
            <v>A B C D E</v>
          </cell>
          <cell r="E141" t="str">
            <v>A B C D E</v>
          </cell>
        </row>
        <row r="142">
          <cell r="A142" t="str">
            <v>Comments:</v>
          </cell>
        </row>
        <row r="143">
          <cell r="A143" t="str">
            <v>1-3-4</v>
          </cell>
          <cell r="C143" t="str">
            <v>A B C D E</v>
          </cell>
          <cell r="D143" t="str">
            <v>A B C D E</v>
          </cell>
          <cell r="E143" t="str">
            <v>A B C D E</v>
          </cell>
        </row>
        <row r="144">
          <cell r="A144" t="str">
            <v>Comments:</v>
          </cell>
        </row>
        <row r="145">
          <cell r="A145" t="str">
            <v>1-3-5</v>
          </cell>
          <cell r="C145" t="str">
            <v>A B C D E</v>
          </cell>
          <cell r="D145" t="str">
            <v>A B C D E</v>
          </cell>
          <cell r="E145" t="str">
            <v>A B C D E</v>
          </cell>
        </row>
        <row r="146">
          <cell r="A146" t="str">
            <v>Comments:</v>
          </cell>
        </row>
        <row r="147">
          <cell r="A147" t="str">
            <v>1-4. Please write down your comments on Study Tour.</v>
          </cell>
        </row>
        <row r="150">
          <cell r="A150" t="str">
            <v xml:space="preserve">2-1. Please write down your comments on the course design, curriculum, </v>
          </cell>
        </row>
        <row r="151">
          <cell r="A151" t="str">
            <v xml:space="preserve">        and training method, etc.</v>
          </cell>
        </row>
        <row r="157">
          <cell r="A157" t="str">
            <v>2-2. Please write down your evaluation of the interpreters.</v>
          </cell>
        </row>
        <row r="164">
          <cell r="A164" t="str">
            <v>2-3. Please write down your evaluation of AOTS Course Coordinator:</v>
          </cell>
        </row>
        <row r="172">
          <cell r="A172" t="str">
            <v>2-4. Please write down your evaluation of life in the Kenshu Center, i.e.,</v>
          </cell>
        </row>
        <row r="174">
          <cell r="A174" t="str">
            <v xml:space="preserve">        facilities, services ( cafeteria, reception, etc. ).</v>
          </cell>
        </row>
      </sheetData>
      <sheetData sheetId="1"/>
      <sheetData sheetId="2"/>
      <sheetData sheetId="3"/>
      <sheetData sheetId="4" refreshError="1"/>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 sheetId="19"/>
      <sheetData sheetId="20" refreshError="1"/>
      <sheetData sheetId="21" refreshError="1"/>
      <sheetData sheetId="22" refreshError="1"/>
      <sheetData sheetId="23" refreshError="1"/>
      <sheetData sheetId="2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表紙"/>
      <sheetName val="1)申請書(概要)"/>
      <sheetName val="2)申請書"/>
      <sheetName val="2)申告書"/>
      <sheetName val="3)要請書"/>
      <sheetName val="4)指導計画書"/>
      <sheetName val="4-2)指導スケジュール"/>
      <sheetName val="5)同意書及び経歴書"/>
      <sheetName val="6)注意点"/>
      <sheetName val="6)健康診断書"/>
      <sheetName val="6)問診表"/>
      <sheetName val="個人情報保護方針"/>
      <sheetName val="設定"/>
    </sheetNames>
    <sheetDataSet>
      <sheetData sheetId="0"/>
      <sheetData sheetId="1">
        <row r="12">
          <cell r="H12" t="str">
            <v>KTX株式会社</v>
          </cell>
        </row>
      </sheetData>
      <sheetData sheetId="2">
        <row r="10">
          <cell r="O10" t="str">
            <v>KTX株式会社</v>
          </cell>
        </row>
        <row r="57">
          <cell r="K57" t="str">
            <v>KTX CORPORATION</v>
          </cell>
        </row>
      </sheetData>
      <sheetData sheetId="3"/>
      <sheetData sheetId="4">
        <row r="69">
          <cell r="D69">
            <v>87.5</v>
          </cell>
          <cell r="T69">
            <v>100</v>
          </cell>
          <cell r="X69"/>
          <cell r="AB69"/>
        </row>
        <row r="70">
          <cell r="D70">
            <v>10</v>
          </cell>
          <cell r="T70"/>
          <cell r="X70"/>
          <cell r="AB70">
            <v>100</v>
          </cell>
        </row>
        <row r="74">
          <cell r="D74">
            <v>2.5</v>
          </cell>
          <cell r="T74"/>
          <cell r="X74">
            <v>100</v>
          </cell>
          <cell r="AB74"/>
        </row>
      </sheetData>
      <sheetData sheetId="5">
        <row r="5">
          <cell r="K5" t="str">
            <v>自動車用高精度射出成形部品の製造効率化及びEV車用部品製造に関する指導</v>
          </cell>
        </row>
      </sheetData>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バス発注"/>
      <sheetName val="明細（概算）"/>
      <sheetName val="明細（精算）"/>
    </sheetNames>
    <sheetDataSet>
      <sheetData sheetId="0"/>
      <sheetData sheetId="1">
        <row r="1">
          <cell r="P1" t="str">
            <v>鉄道賃・車賃
（現金支払）</v>
          </cell>
        </row>
        <row r="2">
          <cell r="P2" t="str">
            <v>鉄道賃・車賃
（IC利用）</v>
          </cell>
        </row>
        <row r="3">
          <cell r="P3" t="str">
            <v>タクシー代</v>
          </cell>
        </row>
        <row r="4">
          <cell r="P4" t="str">
            <v>入場料等</v>
          </cell>
        </row>
        <row r="5">
          <cell r="P5" t="str">
            <v>その他</v>
          </cell>
        </row>
      </sheetData>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HFE2W"/>
      <sheetName val="基本データ"/>
      <sheetName val="（概算払）稟議書"/>
      <sheetName val="（精算）仕切"/>
      <sheetName val="（精算）算出内訳"/>
      <sheetName val="（精算）実施費確定＆仮払稟議"/>
      <sheetName val="（精算）円建確定稟議"/>
      <sheetName val="（精算）円建総経費内訳"/>
      <sheetName val="（精算）円建総経費内訳 (2)"/>
      <sheetName val="（精算）仕訳表(通常型）"/>
      <sheetName val="（精算）仕訳表(第三国型）"/>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11.bin"/><Relationship Id="rId4" Type="http://schemas.openxmlformats.org/officeDocument/2006/relationships/comments" Target="../comments7.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5.xml"/><Relationship Id="rId1" Type="http://schemas.openxmlformats.org/officeDocument/2006/relationships/printerSettings" Target="../printerSettings/printerSettings12.bin"/><Relationship Id="rId4" Type="http://schemas.openxmlformats.org/officeDocument/2006/relationships/comments" Target="../comments8.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0.vml"/><Relationship Id="rId7" Type="http://schemas.openxmlformats.org/officeDocument/2006/relationships/comments" Target="../comments10.xml"/><Relationship Id="rId2" Type="http://schemas.openxmlformats.org/officeDocument/2006/relationships/drawing" Target="../drawings/drawing7.xml"/><Relationship Id="rId1" Type="http://schemas.openxmlformats.org/officeDocument/2006/relationships/printerSettings" Target="../printerSettings/printerSettings16.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8.xml"/><Relationship Id="rId1" Type="http://schemas.openxmlformats.org/officeDocument/2006/relationships/printerSettings" Target="../printerSettings/printerSettings18.bin"/><Relationship Id="rId4" Type="http://schemas.openxmlformats.org/officeDocument/2006/relationships/comments" Target="../comments12.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13.xml"/><Relationship Id="rId1" Type="http://schemas.openxmlformats.org/officeDocument/2006/relationships/vmlDrawing" Target="../drawings/vmlDrawing13.vm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9" Type="http://schemas.openxmlformats.org/officeDocument/2006/relationships/ctrlProp" Target="../ctrlProps/ctrlProp39.xml"/><Relationship Id="rId3" Type="http://schemas.openxmlformats.org/officeDocument/2006/relationships/vmlDrawing" Target="../drawings/vmlDrawing14.vml"/><Relationship Id="rId21" Type="http://schemas.openxmlformats.org/officeDocument/2006/relationships/ctrlProp" Target="../ctrlProps/ctrlProp21.xml"/><Relationship Id="rId34" Type="http://schemas.openxmlformats.org/officeDocument/2006/relationships/ctrlProp" Target="../ctrlProps/ctrlProp34.xml"/><Relationship Id="rId42" Type="http://schemas.openxmlformats.org/officeDocument/2006/relationships/ctrlProp" Target="../ctrlProps/ctrlProp42.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33" Type="http://schemas.openxmlformats.org/officeDocument/2006/relationships/ctrlProp" Target="../ctrlProps/ctrlProp33.xml"/><Relationship Id="rId38" Type="http://schemas.openxmlformats.org/officeDocument/2006/relationships/ctrlProp" Target="../ctrlProps/ctrlProp38.xml"/><Relationship Id="rId2" Type="http://schemas.openxmlformats.org/officeDocument/2006/relationships/drawing" Target="../drawings/drawing10.xml"/><Relationship Id="rId16" Type="http://schemas.openxmlformats.org/officeDocument/2006/relationships/ctrlProp" Target="../ctrlProps/ctrlProp16.xml"/><Relationship Id="rId20" Type="http://schemas.openxmlformats.org/officeDocument/2006/relationships/ctrlProp" Target="../ctrlProps/ctrlProp20.xml"/><Relationship Id="rId29" Type="http://schemas.openxmlformats.org/officeDocument/2006/relationships/ctrlProp" Target="../ctrlProps/ctrlProp29.xml"/><Relationship Id="rId41" Type="http://schemas.openxmlformats.org/officeDocument/2006/relationships/ctrlProp" Target="../ctrlProps/ctrlProp41.xml"/><Relationship Id="rId1" Type="http://schemas.openxmlformats.org/officeDocument/2006/relationships/printerSettings" Target="../printerSettings/printerSettings20.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32" Type="http://schemas.openxmlformats.org/officeDocument/2006/relationships/ctrlProp" Target="../ctrlProps/ctrlProp32.xml"/><Relationship Id="rId37" Type="http://schemas.openxmlformats.org/officeDocument/2006/relationships/ctrlProp" Target="../ctrlProps/ctrlProp37.xml"/><Relationship Id="rId40" Type="http://schemas.openxmlformats.org/officeDocument/2006/relationships/ctrlProp" Target="../ctrlProps/ctrlProp40.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28" Type="http://schemas.openxmlformats.org/officeDocument/2006/relationships/ctrlProp" Target="../ctrlProps/ctrlProp28.xml"/><Relationship Id="rId36" Type="http://schemas.openxmlformats.org/officeDocument/2006/relationships/ctrlProp" Target="../ctrlProps/ctrlProp36.xml"/><Relationship Id="rId10" Type="http://schemas.openxmlformats.org/officeDocument/2006/relationships/ctrlProp" Target="../ctrlProps/ctrlProp10.xml"/><Relationship Id="rId19" Type="http://schemas.openxmlformats.org/officeDocument/2006/relationships/ctrlProp" Target="../ctrlProps/ctrlProp19.xml"/><Relationship Id="rId31" Type="http://schemas.openxmlformats.org/officeDocument/2006/relationships/ctrlProp" Target="../ctrlProps/ctrlProp31.xml"/><Relationship Id="rId44" Type="http://schemas.openxmlformats.org/officeDocument/2006/relationships/comments" Target="../comments14.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 Id="rId27" Type="http://schemas.openxmlformats.org/officeDocument/2006/relationships/ctrlProp" Target="../ctrlProps/ctrlProp27.xml"/><Relationship Id="rId30" Type="http://schemas.openxmlformats.org/officeDocument/2006/relationships/ctrlProp" Target="../ctrlProps/ctrlProp30.xml"/><Relationship Id="rId35" Type="http://schemas.openxmlformats.org/officeDocument/2006/relationships/ctrlProp" Target="../ctrlProps/ctrlProp35.xml"/><Relationship Id="rId43" Type="http://schemas.openxmlformats.org/officeDocument/2006/relationships/ctrlProp" Target="../ctrlProps/ctrlProp43.xm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1.xml"/><Relationship Id="rId1" Type="http://schemas.openxmlformats.org/officeDocument/2006/relationships/printerSettings" Target="../printerSettings/printerSettings22.bin"/><Relationship Id="rId4" Type="http://schemas.openxmlformats.org/officeDocument/2006/relationships/comments" Target="../comments15.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3.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26.bin"/><Relationship Id="rId1" Type="http://schemas.openxmlformats.org/officeDocument/2006/relationships/hyperlink" Target="http://www.jp-bank.japanpost.jp/kojin/sokin/furikomi/kouza/kj_sk_fm_kz_1.html"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6"/>
  <sheetViews>
    <sheetView showGridLines="0" view="pageBreakPreview" zoomScale="85" zoomScaleNormal="100" zoomScaleSheetLayoutView="85" workbookViewId="0">
      <selection activeCell="B1" sqref="B1"/>
    </sheetView>
  </sheetViews>
  <sheetFormatPr defaultColWidth="9" defaultRowHeight="17.25" customHeight="1"/>
  <cols>
    <col min="1" max="1" width="5.5" style="3" customWidth="1"/>
    <col min="2" max="2" width="5.75" style="3" customWidth="1"/>
    <col min="3" max="3" width="1.5" style="4" customWidth="1"/>
    <col min="4" max="4" width="7.75" style="4" bestFit="1" customWidth="1"/>
    <col min="5" max="5" width="76" style="3" customWidth="1"/>
    <col min="6" max="16384" width="9" style="3"/>
  </cols>
  <sheetData>
    <row r="1" spans="1:5" ht="17.25" customHeight="1">
      <c r="A1" s="1" t="s">
        <v>698</v>
      </c>
      <c r="B1" s="1"/>
      <c r="C1" s="2"/>
      <c r="D1" s="2"/>
    </row>
    <row r="3" spans="1:5" ht="17.25" customHeight="1" thickBot="1">
      <c r="A3" s="5" t="s">
        <v>0</v>
      </c>
      <c r="B3" s="5"/>
      <c r="C3" s="6"/>
      <c r="D3" s="6"/>
    </row>
    <row r="4" spans="1:5" ht="17.25" customHeight="1">
      <c r="A4" s="7"/>
      <c r="B4" s="121" t="s">
        <v>3</v>
      </c>
      <c r="C4" s="8"/>
      <c r="D4" s="8"/>
      <c r="E4" s="9"/>
    </row>
    <row r="5" spans="1:5" ht="17.25" customHeight="1">
      <c r="A5" s="328" t="s">
        <v>1</v>
      </c>
      <c r="B5" s="578" t="s">
        <v>12</v>
      </c>
      <c r="C5" s="579"/>
      <c r="D5" s="579"/>
      <c r="E5" s="580"/>
    </row>
    <row r="6" spans="1:5" ht="17.25" customHeight="1" thickBot="1">
      <c r="A6" s="331" t="s">
        <v>2</v>
      </c>
      <c r="B6" s="583" t="s">
        <v>76</v>
      </c>
      <c r="C6" s="584"/>
      <c r="D6" s="584"/>
      <c r="E6" s="585"/>
    </row>
    <row r="8" spans="1:5" ht="17.25" customHeight="1" thickBot="1">
      <c r="A8" s="5" t="s">
        <v>429</v>
      </c>
      <c r="B8" s="5"/>
      <c r="C8" s="6"/>
      <c r="D8" s="6"/>
    </row>
    <row r="9" spans="1:5" ht="17.25" customHeight="1">
      <c r="A9" s="10"/>
      <c r="B9" s="122" t="s">
        <v>3</v>
      </c>
      <c r="C9" s="11"/>
      <c r="D9" s="11"/>
      <c r="E9" s="12"/>
    </row>
    <row r="10" spans="1:5" ht="17.25" customHeight="1">
      <c r="A10" s="329" t="s">
        <v>4</v>
      </c>
      <c r="B10" s="578" t="s">
        <v>8</v>
      </c>
      <c r="C10" s="579"/>
      <c r="D10" s="579"/>
      <c r="E10" s="580"/>
    </row>
    <row r="11" spans="1:5" ht="17.25" customHeight="1">
      <c r="A11" s="329" t="s">
        <v>383</v>
      </c>
      <c r="B11" s="572" t="s">
        <v>660</v>
      </c>
      <c r="C11" s="581"/>
      <c r="D11" s="581"/>
      <c r="E11" s="582"/>
    </row>
    <row r="12" spans="1:5" ht="17.25" customHeight="1">
      <c r="A12" s="329" t="s">
        <v>5</v>
      </c>
      <c r="B12" s="569" t="s">
        <v>119</v>
      </c>
      <c r="C12" s="570"/>
      <c r="D12" s="570"/>
      <c r="E12" s="571"/>
    </row>
    <row r="13" spans="1:5" ht="17.25" customHeight="1">
      <c r="A13" s="329" t="s">
        <v>6</v>
      </c>
      <c r="B13" s="569" t="s">
        <v>635</v>
      </c>
      <c r="C13" s="570"/>
      <c r="D13" s="570"/>
      <c r="E13" s="571"/>
    </row>
    <row r="14" spans="1:5" ht="17.25" customHeight="1">
      <c r="A14" s="329" t="s">
        <v>7</v>
      </c>
      <c r="B14" s="569" t="s">
        <v>13</v>
      </c>
      <c r="C14" s="570"/>
      <c r="D14" s="570"/>
      <c r="E14" s="571"/>
    </row>
    <row r="15" spans="1:5" ht="17.25" customHeight="1">
      <c r="A15" s="330" t="s">
        <v>10</v>
      </c>
      <c r="B15" s="569" t="s">
        <v>347</v>
      </c>
      <c r="C15" s="570"/>
      <c r="D15" s="570"/>
      <c r="E15" s="571"/>
    </row>
    <row r="16" spans="1:5" ht="17.25" customHeight="1">
      <c r="A16" s="329" t="s">
        <v>238</v>
      </c>
      <c r="B16" s="569" t="s">
        <v>426</v>
      </c>
      <c r="C16" s="570"/>
      <c r="D16" s="570"/>
      <c r="E16" s="571"/>
    </row>
    <row r="17" spans="1:5" ht="17.25" customHeight="1">
      <c r="A17" s="330" t="s">
        <v>285</v>
      </c>
      <c r="B17" s="569" t="s">
        <v>428</v>
      </c>
      <c r="C17" s="581"/>
      <c r="D17" s="581"/>
      <c r="E17" s="582"/>
    </row>
    <row r="18" spans="1:5" ht="17.25" customHeight="1">
      <c r="A18" s="330" t="s">
        <v>678</v>
      </c>
      <c r="B18" s="569" t="s">
        <v>680</v>
      </c>
      <c r="C18" s="570"/>
      <c r="D18" s="570"/>
      <c r="E18" s="571"/>
    </row>
    <row r="19" spans="1:5" ht="23.25" customHeight="1" thickBot="1">
      <c r="A19" s="335" t="s">
        <v>637</v>
      </c>
      <c r="B19" s="575" t="s">
        <v>657</v>
      </c>
      <c r="C19" s="576"/>
      <c r="D19" s="576"/>
      <c r="E19" s="577"/>
    </row>
    <row r="21" spans="1:5" ht="17.25" customHeight="1" thickBot="1">
      <c r="A21" s="5" t="s">
        <v>9</v>
      </c>
      <c r="B21" s="5"/>
      <c r="C21" s="6"/>
      <c r="D21" s="6"/>
    </row>
    <row r="22" spans="1:5" ht="17.25" customHeight="1">
      <c r="A22" s="13"/>
      <c r="B22" s="123" t="s">
        <v>3</v>
      </c>
      <c r="C22" s="14"/>
      <c r="D22" s="14"/>
      <c r="E22" s="15"/>
    </row>
    <row r="23" spans="1:5" ht="17.25" customHeight="1">
      <c r="A23" s="328" t="s">
        <v>436</v>
      </c>
      <c r="B23" s="578" t="s">
        <v>14</v>
      </c>
      <c r="C23" s="579"/>
      <c r="D23" s="579"/>
      <c r="E23" s="580"/>
    </row>
    <row r="24" spans="1:5" ht="17.25" customHeight="1">
      <c r="A24" s="328" t="s">
        <v>437</v>
      </c>
      <c r="B24" s="139" t="s">
        <v>607</v>
      </c>
      <c r="C24" s="139"/>
      <c r="D24" s="300"/>
      <c r="E24" s="301"/>
    </row>
    <row r="25" spans="1:5" ht="17.25" customHeight="1">
      <c r="A25" s="329" t="s">
        <v>598</v>
      </c>
      <c r="B25" s="569" t="s">
        <v>284</v>
      </c>
      <c r="C25" s="570"/>
      <c r="D25" s="570"/>
      <c r="E25" s="571"/>
    </row>
    <row r="26" spans="1:5" ht="17.25" customHeight="1">
      <c r="A26" s="329" t="s">
        <v>626</v>
      </c>
      <c r="B26" s="569" t="s">
        <v>15</v>
      </c>
      <c r="C26" s="570"/>
      <c r="D26" s="570"/>
      <c r="E26" s="571"/>
    </row>
    <row r="27" spans="1:5" ht="17.25" customHeight="1">
      <c r="A27" s="329" t="s">
        <v>627</v>
      </c>
      <c r="B27" s="569" t="s">
        <v>427</v>
      </c>
      <c r="C27" s="570"/>
      <c r="D27" s="570"/>
      <c r="E27" s="571"/>
    </row>
    <row r="28" spans="1:5" ht="17.25" customHeight="1">
      <c r="A28" s="329" t="s">
        <v>628</v>
      </c>
      <c r="B28" s="569" t="s">
        <v>16</v>
      </c>
      <c r="C28" s="570"/>
      <c r="D28" s="570"/>
      <c r="E28" s="571"/>
    </row>
    <row r="29" spans="1:5" ht="17.25" customHeight="1">
      <c r="A29" s="329" t="s">
        <v>629</v>
      </c>
      <c r="B29" s="572" t="s">
        <v>612</v>
      </c>
      <c r="C29" s="573"/>
      <c r="D29" s="573"/>
      <c r="E29" s="574"/>
    </row>
    <row r="30" spans="1:5" ht="17.25" customHeight="1">
      <c r="A30" s="329" t="s">
        <v>630</v>
      </c>
      <c r="B30" s="572" t="s">
        <v>20</v>
      </c>
      <c r="C30" s="573"/>
      <c r="D30" s="573"/>
      <c r="E30" s="574"/>
    </row>
    <row r="31" spans="1:5" ht="17.25" customHeight="1">
      <c r="A31" s="329" t="s">
        <v>631</v>
      </c>
      <c r="B31" s="572" t="s">
        <v>17</v>
      </c>
      <c r="C31" s="573"/>
      <c r="D31" s="573"/>
      <c r="E31" s="574"/>
    </row>
    <row r="32" spans="1:5" ht="17.25" customHeight="1">
      <c r="A32" s="329" t="s">
        <v>632</v>
      </c>
      <c r="B32" s="572" t="s">
        <v>18</v>
      </c>
      <c r="C32" s="573"/>
      <c r="D32" s="573"/>
      <c r="E32" s="574"/>
    </row>
    <row r="33" spans="1:5" ht="17.25" customHeight="1">
      <c r="A33" s="329" t="s">
        <v>633</v>
      </c>
      <c r="B33" s="572" t="s">
        <v>19</v>
      </c>
      <c r="C33" s="573"/>
      <c r="D33" s="573"/>
      <c r="E33" s="574"/>
    </row>
    <row r="34" spans="1:5" ht="17.25" customHeight="1">
      <c r="A34" s="329" t="s">
        <v>634</v>
      </c>
      <c r="B34" s="572" t="s">
        <v>346</v>
      </c>
      <c r="C34" s="573"/>
      <c r="D34" s="573"/>
      <c r="E34" s="574"/>
    </row>
    <row r="35" spans="1:5" ht="17.25" customHeight="1">
      <c r="A35" s="329" t="s">
        <v>679</v>
      </c>
      <c r="B35" s="332" t="s">
        <v>636</v>
      </c>
      <c r="C35" s="333"/>
      <c r="D35" s="333"/>
      <c r="E35" s="334"/>
    </row>
    <row r="36" spans="1:5" ht="23.25" customHeight="1" thickBot="1">
      <c r="A36" s="335" t="s">
        <v>637</v>
      </c>
      <c r="B36" s="575" t="s">
        <v>658</v>
      </c>
      <c r="C36" s="576"/>
      <c r="D36" s="576"/>
      <c r="E36" s="577"/>
    </row>
  </sheetData>
  <mergeCells count="24">
    <mergeCell ref="B26:E26"/>
    <mergeCell ref="B25:E25"/>
    <mergeCell ref="B23:E23"/>
    <mergeCell ref="B10:E10"/>
    <mergeCell ref="B6:E6"/>
    <mergeCell ref="B19:E19"/>
    <mergeCell ref="B18:E18"/>
    <mergeCell ref="B5:E5"/>
    <mergeCell ref="B11:E11"/>
    <mergeCell ref="B17:E17"/>
    <mergeCell ref="B12:E12"/>
    <mergeCell ref="B13:E13"/>
    <mergeCell ref="B14:E14"/>
    <mergeCell ref="B15:E15"/>
    <mergeCell ref="B16:E16"/>
    <mergeCell ref="B27:E27"/>
    <mergeCell ref="B28:E28"/>
    <mergeCell ref="B30:E30"/>
    <mergeCell ref="B29:E29"/>
    <mergeCell ref="B36:E36"/>
    <mergeCell ref="B34:E34"/>
    <mergeCell ref="B33:E33"/>
    <mergeCell ref="B32:E32"/>
    <mergeCell ref="B31:E31"/>
  </mergeCells>
  <phoneticPr fontId="1"/>
  <printOptions horizontalCentered="1"/>
  <pageMargins left="0.51181102362204722" right="0.51181102362204722" top="0.74803149606299213" bottom="0.55118110236220474" header="0.31496062992125984" footer="0.31496062992125984"/>
  <pageSetup paperSize="9" scale="85" orientation="portrait" r:id="rId1"/>
  <colBreaks count="1" manualBreakCount="1">
    <brk id="5" max="31" man="1"/>
  </colBreaks>
  <ignoredErrors>
    <ignoredError sqref="C7:C8 C20:C21" numberStoredAsText="1"/>
  </ignoredErrors>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91A2F-4A6D-4925-8756-36239E1AF55B}">
  <sheetPr>
    <tabColor theme="0" tint="-0.499984740745262"/>
    <pageSetUpPr fitToPage="1"/>
  </sheetPr>
  <dimension ref="A1:U102"/>
  <sheetViews>
    <sheetView showGridLines="0" showZeros="0" view="pageBreakPreview" zoomScale="70" zoomScaleNormal="100" zoomScaleSheetLayoutView="70" workbookViewId="0">
      <selection activeCell="F62" sqref="F62:P62"/>
    </sheetView>
  </sheetViews>
  <sheetFormatPr defaultColWidth="9" defaultRowHeight="17.25" customHeight="1"/>
  <cols>
    <col min="1" max="1" width="6.375" style="3" bestFit="1" customWidth="1"/>
    <col min="2" max="2" width="3.5" style="3" bestFit="1" customWidth="1"/>
    <col min="3" max="3" width="3.5" style="3" customWidth="1"/>
    <col min="4" max="4" width="7" style="3" customWidth="1"/>
    <col min="5" max="5" width="8.375" style="3" customWidth="1"/>
    <col min="6" max="6" width="4.5" style="3" customWidth="1"/>
    <col min="7" max="7" width="3.375" style="3" customWidth="1"/>
    <col min="8" max="8" width="8.375" style="3" customWidth="1"/>
    <col min="9" max="9" width="4.5" style="3" customWidth="1"/>
    <col min="10" max="10" width="3.375" style="3" bestFit="1" customWidth="1"/>
    <col min="11" max="11" width="3.375" style="3" customWidth="1"/>
    <col min="12" max="12" width="3.375" style="3" bestFit="1" customWidth="1"/>
    <col min="13" max="13" width="4.875" style="3" customWidth="1"/>
    <col min="14" max="14" width="3.375" style="3" bestFit="1" customWidth="1"/>
    <col min="15" max="16" width="9" style="3"/>
    <col min="17" max="18" width="7.125" style="3" customWidth="1"/>
    <col min="19" max="19" width="5.5" style="3" customWidth="1"/>
    <col min="20" max="16384" width="9" style="3"/>
  </cols>
  <sheetData>
    <row r="1" spans="1:19" ht="17.25" customHeight="1">
      <c r="A1" s="963" t="s">
        <v>651</v>
      </c>
      <c r="B1" s="964"/>
      <c r="C1" s="964"/>
      <c r="D1" s="964"/>
      <c r="E1" s="964"/>
      <c r="F1" s="964"/>
      <c r="G1" s="964"/>
      <c r="H1" s="965"/>
    </row>
    <row r="3" spans="1:19" ht="17.25" customHeight="1">
      <c r="A3" s="870" t="str">
        <f>①海外セミナー実施希望申込書!D7</f>
        <v>アジア等ゼロエミッション化人材育成等事業</v>
      </c>
      <c r="B3" s="870"/>
      <c r="C3" s="870"/>
      <c r="D3" s="870"/>
      <c r="E3" s="870"/>
      <c r="F3" s="870"/>
      <c r="G3" s="870"/>
      <c r="H3" s="870"/>
      <c r="I3" s="870"/>
      <c r="J3" s="870"/>
      <c r="K3" s="870"/>
      <c r="L3" s="870"/>
      <c r="M3" s="870"/>
      <c r="N3" s="870"/>
      <c r="O3" s="870"/>
      <c r="P3" s="870"/>
      <c r="Q3" s="870"/>
      <c r="R3" s="870"/>
      <c r="S3" s="870"/>
    </row>
    <row r="4" spans="1:19" ht="17.25" customHeight="1">
      <c r="A4" s="870" t="str">
        <f>①海外セミナー実施希望申込書!D8</f>
        <v>先進技術展開（グリーン成長戦略）分野に係る人材育成事業</v>
      </c>
      <c r="B4" s="870"/>
      <c r="C4" s="870"/>
      <c r="D4" s="870"/>
      <c r="E4" s="870"/>
      <c r="F4" s="870"/>
      <c r="G4" s="870"/>
      <c r="H4" s="870"/>
      <c r="I4" s="870"/>
      <c r="J4" s="870"/>
      <c r="K4" s="870"/>
      <c r="L4" s="870"/>
      <c r="M4" s="870"/>
      <c r="N4" s="870"/>
      <c r="O4" s="870"/>
      <c r="P4" s="870"/>
      <c r="Q4" s="870"/>
      <c r="R4" s="870"/>
      <c r="S4" s="870"/>
    </row>
    <row r="5" spans="1:19" ht="17.25" customHeight="1">
      <c r="A5" s="870" t="s">
        <v>852</v>
      </c>
      <c r="B5" s="870"/>
      <c r="C5" s="870"/>
      <c r="D5" s="870"/>
      <c r="E5" s="870"/>
      <c r="F5" s="870"/>
      <c r="G5" s="870"/>
      <c r="H5" s="870"/>
      <c r="I5" s="870"/>
      <c r="J5" s="870"/>
      <c r="K5" s="870"/>
      <c r="L5" s="870"/>
      <c r="M5" s="870"/>
      <c r="N5" s="870"/>
      <c r="O5" s="870"/>
      <c r="P5" s="870"/>
      <c r="Q5" s="870"/>
      <c r="R5" s="870"/>
      <c r="S5" s="870"/>
    </row>
    <row r="7" spans="1:19" ht="17.25" customHeight="1">
      <c r="A7" s="857" t="s">
        <v>723</v>
      </c>
      <c r="B7" s="857"/>
      <c r="C7" s="857"/>
      <c r="D7" s="857"/>
      <c r="E7" s="857"/>
      <c r="F7" s="56" t="s">
        <v>26</v>
      </c>
      <c r="G7" s="865" t="str">
        <f>①海外セミナー実施希望申込書!F11</f>
        <v>株式会社AOTS</v>
      </c>
      <c r="H7" s="865"/>
      <c r="I7" s="865"/>
      <c r="J7" s="865"/>
      <c r="K7" s="865"/>
      <c r="L7" s="865"/>
      <c r="M7" s="865"/>
      <c r="N7" s="865"/>
      <c r="O7" s="865"/>
      <c r="P7" s="865"/>
      <c r="Q7" s="867" t="s">
        <v>931</v>
      </c>
      <c r="R7" s="871" t="str">
        <f>①海外セミナー実施希望申込書!J7</f>
        <v>海外セミナー</v>
      </c>
      <c r="S7" s="872"/>
    </row>
    <row r="8" spans="1:19" ht="17.25" customHeight="1">
      <c r="A8" s="858"/>
      <c r="B8" s="858"/>
      <c r="C8" s="858"/>
      <c r="D8" s="858"/>
      <c r="E8" s="858"/>
      <c r="F8" s="46" t="s">
        <v>27</v>
      </c>
      <c r="G8" s="866" t="str">
        <f>①海外セミナー実施希望申込書!F12</f>
        <v>AOTS Co., Ltd.</v>
      </c>
      <c r="H8" s="866"/>
      <c r="I8" s="866"/>
      <c r="J8" s="866"/>
      <c r="K8" s="866"/>
      <c r="L8" s="866"/>
      <c r="M8" s="866"/>
      <c r="N8" s="866"/>
      <c r="O8" s="866"/>
      <c r="P8" s="866"/>
      <c r="Q8" s="868"/>
      <c r="R8" s="873" t="str">
        <f>①海外セミナー実施希望申込書!K7</f>
        <v>対面</v>
      </c>
      <c r="S8" s="874"/>
    </row>
    <row r="9" spans="1:19" ht="17.25" customHeight="1">
      <c r="A9" s="47"/>
      <c r="F9" s="641" t="s">
        <v>108</v>
      </c>
      <c r="G9" s="660"/>
      <c r="H9" s="881">
        <f>③海外セミナー実施申請書!C30</f>
        <v>0</v>
      </c>
      <c r="I9" s="882"/>
      <c r="J9" s="658" t="s">
        <v>112</v>
      </c>
      <c r="K9" s="883"/>
      <c r="L9" s="884">
        <f>③海外セミナー実施申請書!F30</f>
        <v>0</v>
      </c>
      <c r="M9" s="884"/>
      <c r="N9" s="884"/>
      <c r="O9" s="884"/>
      <c r="P9" s="885" t="s">
        <v>113</v>
      </c>
      <c r="Q9" s="886"/>
      <c r="R9" s="875">
        <f>③海外セミナー実施申請書!J30</f>
        <v>0</v>
      </c>
      <c r="S9" s="876"/>
    </row>
    <row r="10" spans="1:19" ht="17.25" customHeight="1">
      <c r="A10" s="47"/>
      <c r="F10" s="658" t="s">
        <v>109</v>
      </c>
      <c r="G10" s="659"/>
      <c r="H10" s="877">
        <f>③海外セミナー実施申請書!C32</f>
        <v>0</v>
      </c>
      <c r="I10" s="877"/>
      <c r="J10" s="877"/>
      <c r="K10" s="877"/>
      <c r="L10" s="877"/>
      <c r="M10" s="877"/>
      <c r="N10" s="877"/>
      <c r="O10" s="877"/>
      <c r="P10" s="877"/>
      <c r="Q10" s="877"/>
      <c r="R10" s="877"/>
      <c r="S10" s="877"/>
    </row>
    <row r="11" spans="1:19" ht="17.25" customHeight="1">
      <c r="A11" s="46"/>
      <c r="B11" s="43"/>
      <c r="C11" s="43"/>
      <c r="D11" s="43"/>
      <c r="E11" s="43"/>
      <c r="F11" s="643" t="s">
        <v>111</v>
      </c>
      <c r="G11" s="664"/>
      <c r="H11" s="878">
        <f>③海外セミナー実施申請書!C34</f>
        <v>0</v>
      </c>
      <c r="I11" s="879"/>
      <c r="J11" s="879"/>
      <c r="K11" s="879"/>
      <c r="L11" s="879"/>
      <c r="M11" s="879"/>
      <c r="N11" s="879"/>
      <c r="O11" s="879"/>
      <c r="P11" s="879"/>
      <c r="Q11" s="879"/>
      <c r="R11" s="879"/>
      <c r="S11" s="880"/>
    </row>
    <row r="12" spans="1:19" ht="17.25" customHeight="1">
      <c r="A12" s="68" t="s">
        <v>40</v>
      </c>
      <c r="B12" s="781" t="s">
        <v>791</v>
      </c>
      <c r="C12" s="781"/>
      <c r="D12" s="781"/>
      <c r="E12" s="782"/>
      <c r="F12" s="60" t="s">
        <v>26</v>
      </c>
      <c r="G12" s="805" t="str">
        <f>①海外セミナー実施希望申込書!E25</f>
        <v>インドネシア・ジャカルタ</v>
      </c>
      <c r="H12" s="805"/>
      <c r="I12" s="805"/>
      <c r="J12" s="805"/>
      <c r="K12" s="805"/>
      <c r="L12" s="805"/>
      <c r="M12" s="805"/>
      <c r="N12" s="805"/>
      <c r="O12" s="805"/>
      <c r="P12" s="805"/>
      <c r="Q12" s="805"/>
      <c r="R12" s="805"/>
      <c r="S12" s="806"/>
    </row>
    <row r="13" spans="1:19" ht="17.25" customHeight="1">
      <c r="A13" s="48"/>
      <c r="B13" s="25"/>
      <c r="C13" s="25"/>
      <c r="D13" s="25"/>
      <c r="E13" s="67"/>
      <c r="F13" s="43" t="s">
        <v>27</v>
      </c>
      <c r="G13" s="803" t="str">
        <f>①海外セミナー実施希望申込書!E26</f>
        <v>Indonesia, Jakarta</v>
      </c>
      <c r="H13" s="803"/>
      <c r="I13" s="803"/>
      <c r="J13" s="803"/>
      <c r="K13" s="803"/>
      <c r="L13" s="803"/>
      <c r="M13" s="803"/>
      <c r="N13" s="803"/>
      <c r="O13" s="803"/>
      <c r="P13" s="803"/>
      <c r="Q13" s="803"/>
      <c r="R13" s="803"/>
      <c r="S13" s="804"/>
    </row>
    <row r="14" spans="1:19" ht="17.25" customHeight="1">
      <c r="A14" s="68" t="s">
        <v>11</v>
      </c>
      <c r="B14" s="781" t="s">
        <v>792</v>
      </c>
      <c r="C14" s="781"/>
      <c r="D14" s="781"/>
      <c r="E14" s="782"/>
      <c r="F14" s="859" t="s">
        <v>26</v>
      </c>
      <c r="G14" s="807" t="str">
        <f>①海外セミナー実施希望申込書!C31</f>
        <v>現場リーダーのための5Sの基本と生産管理研修</v>
      </c>
      <c r="H14" s="807"/>
      <c r="I14" s="807"/>
      <c r="J14" s="807"/>
      <c r="K14" s="807"/>
      <c r="L14" s="807"/>
      <c r="M14" s="807"/>
      <c r="N14" s="807"/>
      <c r="O14" s="807"/>
      <c r="P14" s="807"/>
      <c r="Q14" s="807"/>
      <c r="R14" s="807"/>
      <c r="S14" s="808"/>
    </row>
    <row r="15" spans="1:19" ht="17.25" customHeight="1">
      <c r="A15" s="48"/>
      <c r="B15" s="25"/>
      <c r="C15" s="25"/>
      <c r="D15" s="25"/>
      <c r="E15" s="67"/>
      <c r="F15" s="860"/>
      <c r="G15" s="809"/>
      <c r="H15" s="809"/>
      <c r="I15" s="809"/>
      <c r="J15" s="809"/>
      <c r="K15" s="809"/>
      <c r="L15" s="809"/>
      <c r="M15" s="809"/>
      <c r="N15" s="809"/>
      <c r="O15" s="809"/>
      <c r="P15" s="809"/>
      <c r="Q15" s="809"/>
      <c r="R15" s="809"/>
      <c r="S15" s="810"/>
    </row>
    <row r="16" spans="1:19" ht="17.25" customHeight="1">
      <c r="A16" s="48"/>
      <c r="B16" s="25"/>
      <c r="C16" s="25"/>
      <c r="D16" s="25"/>
      <c r="E16" s="67"/>
      <c r="F16" s="784" t="s">
        <v>27</v>
      </c>
      <c r="G16" s="811" t="str">
        <f>①海外セミナー実施希望申込書!C33</f>
        <v>5S and Production Management Training for Leaders at a Manufacutruing Site</v>
      </c>
      <c r="H16" s="811"/>
      <c r="I16" s="811"/>
      <c r="J16" s="811"/>
      <c r="K16" s="811"/>
      <c r="L16" s="811"/>
      <c r="M16" s="811"/>
      <c r="N16" s="811"/>
      <c r="O16" s="811"/>
      <c r="P16" s="811"/>
      <c r="Q16" s="811"/>
      <c r="R16" s="811"/>
      <c r="S16" s="812"/>
    </row>
    <row r="17" spans="1:19" ht="17.25" customHeight="1">
      <c r="A17" s="51"/>
      <c r="B17" s="64"/>
      <c r="C17" s="64"/>
      <c r="D17" s="64"/>
      <c r="E17" s="65"/>
      <c r="F17" s="859"/>
      <c r="G17" s="813"/>
      <c r="H17" s="813"/>
      <c r="I17" s="813"/>
      <c r="J17" s="813"/>
      <c r="K17" s="813"/>
      <c r="L17" s="813"/>
      <c r="M17" s="813"/>
      <c r="N17" s="813"/>
      <c r="O17" s="813"/>
      <c r="P17" s="813"/>
      <c r="Q17" s="813"/>
      <c r="R17" s="813"/>
      <c r="S17" s="814"/>
    </row>
    <row r="18" spans="1:19" ht="17.25" customHeight="1">
      <c r="A18" s="69" t="s">
        <v>42</v>
      </c>
      <c r="B18" s="853" t="s">
        <v>836</v>
      </c>
      <c r="C18" s="854"/>
      <c r="D18" s="854"/>
      <c r="E18" s="854"/>
      <c r="F18" s="820"/>
      <c r="G18" s="820"/>
      <c r="H18" s="820"/>
      <c r="I18" s="820"/>
      <c r="J18" s="820"/>
      <c r="K18" s="820"/>
      <c r="L18" s="820"/>
      <c r="M18" s="820"/>
      <c r="N18" s="820"/>
      <c r="O18" s="820"/>
      <c r="P18" s="820"/>
      <c r="Q18" s="820"/>
      <c r="R18" s="820"/>
      <c r="S18" s="820"/>
    </row>
    <row r="19" spans="1:19" ht="17.25" customHeight="1">
      <c r="A19" s="50"/>
      <c r="B19" s="869">
        <f>⑤海外セミナー実施計画の概要!B13</f>
        <v>0</v>
      </c>
      <c r="C19" s="869"/>
      <c r="D19" s="869"/>
      <c r="E19" s="869"/>
      <c r="F19" s="42" t="s">
        <v>175</v>
      </c>
      <c r="G19" s="869">
        <f>⑤海外セミナー実施計画の概要!G13</f>
        <v>0</v>
      </c>
      <c r="H19" s="869"/>
      <c r="I19" s="869"/>
      <c r="J19" s="869"/>
      <c r="K19" s="45" t="s">
        <v>169</v>
      </c>
      <c r="L19" s="887">
        <f>⑤海外セミナー実施計画の概要!L13</f>
        <v>5</v>
      </c>
      <c r="M19" s="887"/>
      <c r="N19" s="887"/>
      <c r="O19" s="43" t="s">
        <v>170</v>
      </c>
      <c r="P19" s="229" t="s">
        <v>727</v>
      </c>
      <c r="Q19" s="43"/>
      <c r="R19" s="43"/>
      <c r="S19" s="23"/>
    </row>
    <row r="20" spans="1:19" ht="17.25" customHeight="1">
      <c r="A20" s="26" t="s">
        <v>43</v>
      </c>
      <c r="B20" s="791" t="s">
        <v>837</v>
      </c>
      <c r="C20" s="820"/>
      <c r="D20" s="820"/>
      <c r="E20" s="820"/>
      <c r="F20" s="820"/>
      <c r="G20" s="820"/>
      <c r="H20" s="820"/>
      <c r="I20" s="820"/>
      <c r="J20" s="820"/>
      <c r="K20" s="820"/>
      <c r="L20" s="820"/>
      <c r="M20" s="820"/>
      <c r="N20" s="820"/>
      <c r="O20" s="820"/>
      <c r="P20" s="820"/>
      <c r="Q20" s="820"/>
      <c r="R20" s="820"/>
      <c r="S20" s="820"/>
    </row>
    <row r="21" spans="1:19" ht="17.25" customHeight="1">
      <c r="A21" s="69"/>
      <c r="B21" s="110"/>
      <c r="C21" s="110"/>
      <c r="D21" s="110"/>
      <c r="E21" s="96" t="s">
        <v>725</v>
      </c>
      <c r="F21" s="893">
        <f>①海外セミナー実施希望申込書!J25</f>
        <v>20</v>
      </c>
      <c r="G21" s="893"/>
      <c r="H21" s="894"/>
      <c r="I21" s="894"/>
      <c r="J21" s="894"/>
      <c r="K21" s="894"/>
      <c r="L21" s="894"/>
      <c r="M21" s="894"/>
      <c r="N21" s="894"/>
      <c r="O21" s="894"/>
      <c r="P21" s="894"/>
      <c r="Q21" s="894"/>
      <c r="R21" s="894"/>
      <c r="S21" s="895"/>
    </row>
    <row r="22" spans="1:19" s="315" customFormat="1" ht="37.5" customHeight="1">
      <c r="A22" s="376"/>
      <c r="B22" s="890"/>
      <c r="C22" s="890"/>
      <c r="D22" s="890"/>
      <c r="E22" s="451" t="s">
        <v>726</v>
      </c>
      <c r="F22" s="968">
        <f>⑤海外セミナー実施計画の概要!B64</f>
        <v>0</v>
      </c>
      <c r="G22" s="968"/>
      <c r="H22" s="968"/>
      <c r="I22" s="968"/>
      <c r="J22" s="968"/>
      <c r="K22" s="968"/>
      <c r="L22" s="968"/>
      <c r="M22" s="968"/>
      <c r="N22" s="968"/>
      <c r="O22" s="968"/>
      <c r="P22" s="968"/>
      <c r="Q22" s="968"/>
      <c r="R22" s="968"/>
      <c r="S22" s="969"/>
    </row>
    <row r="23" spans="1:19" s="207" customFormat="1" ht="17.25" customHeight="1">
      <c r="A23" s="518" t="s">
        <v>48</v>
      </c>
      <c r="B23" s="791" t="s">
        <v>853</v>
      </c>
      <c r="C23" s="820"/>
      <c r="D23" s="820"/>
      <c r="E23" s="820"/>
      <c r="F23" s="820"/>
      <c r="G23" s="820"/>
      <c r="H23" s="820"/>
      <c r="I23" s="820"/>
      <c r="J23" s="820"/>
      <c r="K23" s="820"/>
      <c r="L23" s="820"/>
      <c r="M23" s="820"/>
      <c r="N23" s="820"/>
      <c r="O23" s="820"/>
      <c r="P23" s="820"/>
      <c r="Q23" s="820"/>
      <c r="R23" s="820"/>
      <c r="S23" s="820"/>
    </row>
    <row r="24" spans="1:19" s="207" customFormat="1" ht="17.25" customHeight="1">
      <c r="A24" s="519"/>
      <c r="B24" s="520" t="s">
        <v>793</v>
      </c>
      <c r="C24" s="520"/>
      <c r="D24" s="520"/>
      <c r="E24" s="520"/>
      <c r="F24" s="520"/>
      <c r="G24" s="520"/>
      <c r="H24" s="520"/>
      <c r="I24" s="520"/>
      <c r="J24" s="520"/>
      <c r="K24" s="520"/>
      <c r="L24" s="520"/>
      <c r="M24" s="520"/>
      <c r="N24" s="520"/>
      <c r="O24" s="520"/>
      <c r="P24" s="520"/>
      <c r="Q24" s="520"/>
      <c r="R24" s="520"/>
      <c r="S24" s="517"/>
    </row>
    <row r="25" spans="1:19" s="207" customFormat="1" ht="17.25" customHeight="1">
      <c r="A25" s="521"/>
      <c r="B25" s="896">
        <f>⑤海外セミナー実施計画の概要!B18</f>
        <v>0</v>
      </c>
      <c r="C25" s="897"/>
      <c r="D25" s="897"/>
      <c r="E25" s="897"/>
      <c r="F25" s="897"/>
      <c r="G25" s="897"/>
      <c r="H25" s="897"/>
      <c r="I25" s="897"/>
      <c r="J25" s="897"/>
      <c r="K25" s="897"/>
      <c r="L25" s="897"/>
      <c r="M25" s="897"/>
      <c r="N25" s="897"/>
      <c r="O25" s="897"/>
      <c r="P25" s="897"/>
      <c r="Q25" s="897"/>
      <c r="R25" s="897"/>
      <c r="S25" s="898"/>
    </row>
    <row r="26" spans="1:19" s="207" customFormat="1" ht="17.25" customHeight="1">
      <c r="A26" s="519"/>
      <c r="B26" s="899"/>
      <c r="C26" s="900"/>
      <c r="D26" s="900"/>
      <c r="E26" s="900"/>
      <c r="F26" s="900"/>
      <c r="G26" s="900"/>
      <c r="H26" s="900"/>
      <c r="I26" s="900"/>
      <c r="J26" s="900"/>
      <c r="K26" s="900"/>
      <c r="L26" s="900"/>
      <c r="M26" s="900"/>
      <c r="N26" s="900"/>
      <c r="O26" s="900"/>
      <c r="P26" s="900"/>
      <c r="Q26" s="900"/>
      <c r="R26" s="900"/>
      <c r="S26" s="901"/>
    </row>
    <row r="27" spans="1:19" s="207" customFormat="1" ht="17.25" customHeight="1">
      <c r="A27" s="522"/>
      <c r="B27" s="899"/>
      <c r="C27" s="900"/>
      <c r="D27" s="900"/>
      <c r="E27" s="900"/>
      <c r="F27" s="900"/>
      <c r="G27" s="900"/>
      <c r="H27" s="900"/>
      <c r="I27" s="900"/>
      <c r="J27" s="900"/>
      <c r="K27" s="900"/>
      <c r="L27" s="900"/>
      <c r="M27" s="900"/>
      <c r="N27" s="900"/>
      <c r="O27" s="900"/>
      <c r="P27" s="900"/>
      <c r="Q27" s="900"/>
      <c r="R27" s="900"/>
      <c r="S27" s="901"/>
    </row>
    <row r="28" spans="1:19" s="207" customFormat="1" ht="17.25" customHeight="1">
      <c r="A28" s="521"/>
      <c r="B28" s="902"/>
      <c r="C28" s="903"/>
      <c r="D28" s="903"/>
      <c r="E28" s="903"/>
      <c r="F28" s="903"/>
      <c r="G28" s="903"/>
      <c r="H28" s="903"/>
      <c r="I28" s="903"/>
      <c r="J28" s="903"/>
      <c r="K28" s="903"/>
      <c r="L28" s="903"/>
      <c r="M28" s="903"/>
      <c r="N28" s="903"/>
      <c r="O28" s="903"/>
      <c r="P28" s="903"/>
      <c r="Q28" s="903"/>
      <c r="R28" s="903"/>
      <c r="S28" s="904"/>
    </row>
    <row r="29" spans="1:19" s="423" customFormat="1" ht="6.75" customHeight="1">
      <c r="A29" s="523"/>
      <c r="B29" s="276"/>
      <c r="C29" s="276"/>
      <c r="D29" s="276"/>
      <c r="E29" s="276"/>
      <c r="F29" s="276"/>
      <c r="G29" s="276"/>
      <c r="H29" s="276"/>
      <c r="I29" s="276"/>
      <c r="J29" s="276"/>
      <c r="K29" s="276"/>
      <c r="L29" s="276"/>
      <c r="M29" s="276"/>
      <c r="N29" s="276"/>
      <c r="O29" s="276"/>
      <c r="P29" s="276"/>
      <c r="Q29" s="276"/>
      <c r="R29" s="276"/>
      <c r="S29" s="277"/>
    </row>
    <row r="30" spans="1:19" s="207" customFormat="1" ht="17.25" customHeight="1">
      <c r="A30" s="519"/>
      <c r="B30" s="520" t="s">
        <v>839</v>
      </c>
      <c r="C30" s="520"/>
      <c r="D30" s="520"/>
      <c r="E30" s="520"/>
      <c r="F30" s="520"/>
      <c r="G30" s="520"/>
      <c r="H30" s="520"/>
      <c r="I30" s="520"/>
      <c r="J30" s="520"/>
      <c r="K30" s="520"/>
      <c r="L30" s="520"/>
      <c r="M30" s="520"/>
      <c r="N30" s="520"/>
      <c r="O30" s="520"/>
      <c r="P30" s="520"/>
      <c r="Q30" s="520"/>
      <c r="R30" s="520"/>
      <c r="S30" s="517"/>
    </row>
    <row r="31" spans="1:19" s="207" customFormat="1" ht="17.25" customHeight="1">
      <c r="A31" s="521"/>
      <c r="B31" s="896">
        <f>⑤海外セミナー実施計画の概要!B24</f>
        <v>0</v>
      </c>
      <c r="C31" s="897"/>
      <c r="D31" s="897"/>
      <c r="E31" s="897"/>
      <c r="F31" s="897"/>
      <c r="G31" s="897"/>
      <c r="H31" s="897"/>
      <c r="I31" s="897"/>
      <c r="J31" s="897"/>
      <c r="K31" s="897"/>
      <c r="L31" s="897"/>
      <c r="M31" s="897"/>
      <c r="N31" s="897"/>
      <c r="O31" s="897"/>
      <c r="P31" s="897"/>
      <c r="Q31" s="897"/>
      <c r="R31" s="897"/>
      <c r="S31" s="898"/>
    </row>
    <row r="32" spans="1:19" s="207" customFormat="1" ht="17.25" customHeight="1">
      <c r="A32" s="519"/>
      <c r="B32" s="899"/>
      <c r="C32" s="900"/>
      <c r="D32" s="900"/>
      <c r="E32" s="900"/>
      <c r="F32" s="900"/>
      <c r="G32" s="900"/>
      <c r="H32" s="900"/>
      <c r="I32" s="900"/>
      <c r="J32" s="900"/>
      <c r="K32" s="900"/>
      <c r="L32" s="900"/>
      <c r="M32" s="900"/>
      <c r="N32" s="900"/>
      <c r="O32" s="900"/>
      <c r="P32" s="900"/>
      <c r="Q32" s="900"/>
      <c r="R32" s="900"/>
      <c r="S32" s="901"/>
    </row>
    <row r="33" spans="1:19" s="207" customFormat="1" ht="17.25" customHeight="1">
      <c r="A33" s="522"/>
      <c r="B33" s="899"/>
      <c r="C33" s="900"/>
      <c r="D33" s="900"/>
      <c r="E33" s="900"/>
      <c r="F33" s="900"/>
      <c r="G33" s="900"/>
      <c r="H33" s="900"/>
      <c r="I33" s="900"/>
      <c r="J33" s="900"/>
      <c r="K33" s="900"/>
      <c r="L33" s="900"/>
      <c r="M33" s="900"/>
      <c r="N33" s="900"/>
      <c r="O33" s="900"/>
      <c r="P33" s="900"/>
      <c r="Q33" s="900"/>
      <c r="R33" s="900"/>
      <c r="S33" s="901"/>
    </row>
    <row r="34" spans="1:19" s="207" customFormat="1" ht="17.25" customHeight="1">
      <c r="A34" s="521"/>
      <c r="B34" s="902"/>
      <c r="C34" s="903"/>
      <c r="D34" s="903"/>
      <c r="E34" s="903"/>
      <c r="F34" s="903"/>
      <c r="G34" s="903"/>
      <c r="H34" s="903"/>
      <c r="I34" s="903"/>
      <c r="J34" s="903"/>
      <c r="K34" s="903"/>
      <c r="L34" s="903"/>
      <c r="M34" s="903"/>
      <c r="N34" s="903"/>
      <c r="O34" s="903"/>
      <c r="P34" s="903"/>
      <c r="Q34" s="903"/>
      <c r="R34" s="903"/>
      <c r="S34" s="904"/>
    </row>
    <row r="35" spans="1:19" s="423" customFormat="1" ht="6.75" customHeight="1">
      <c r="A35" s="523"/>
      <c r="B35" s="276"/>
      <c r="C35" s="276"/>
      <c r="D35" s="276"/>
      <c r="E35" s="276"/>
      <c r="F35" s="276"/>
      <c r="G35" s="276"/>
      <c r="H35" s="276"/>
      <c r="I35" s="276"/>
      <c r="J35" s="276"/>
      <c r="K35" s="276"/>
      <c r="L35" s="276"/>
      <c r="M35" s="276"/>
      <c r="N35" s="276"/>
      <c r="O35" s="276"/>
      <c r="P35" s="276"/>
      <c r="Q35" s="276"/>
      <c r="R35" s="276"/>
      <c r="S35" s="277"/>
    </row>
    <row r="36" spans="1:19" s="207" customFormat="1" ht="17.25" customHeight="1">
      <c r="A36" s="519"/>
      <c r="B36" s="520" t="s">
        <v>840</v>
      </c>
      <c r="C36" s="520"/>
      <c r="D36" s="520"/>
      <c r="E36" s="520"/>
      <c r="F36" s="520"/>
      <c r="G36" s="520"/>
      <c r="H36" s="520"/>
      <c r="I36" s="520"/>
      <c r="J36" s="520"/>
      <c r="K36" s="520"/>
      <c r="L36" s="520"/>
      <c r="M36" s="520"/>
      <c r="N36" s="520"/>
      <c r="O36" s="520"/>
      <c r="P36" s="520"/>
      <c r="Q36" s="520"/>
      <c r="R36" s="520"/>
      <c r="S36" s="517"/>
    </row>
    <row r="37" spans="1:19" s="207" customFormat="1" ht="17.25" customHeight="1">
      <c r="A37" s="521"/>
      <c r="B37" s="896">
        <f>⑤海外セミナー実施計画の概要!B30</f>
        <v>0</v>
      </c>
      <c r="C37" s="897"/>
      <c r="D37" s="897"/>
      <c r="E37" s="897"/>
      <c r="F37" s="897"/>
      <c r="G37" s="897"/>
      <c r="H37" s="897"/>
      <c r="I37" s="897"/>
      <c r="J37" s="897"/>
      <c r="K37" s="897"/>
      <c r="L37" s="897"/>
      <c r="M37" s="897"/>
      <c r="N37" s="897"/>
      <c r="O37" s="897"/>
      <c r="P37" s="897"/>
      <c r="Q37" s="897"/>
      <c r="R37" s="897"/>
      <c r="S37" s="898"/>
    </row>
    <row r="38" spans="1:19" s="207" customFormat="1" ht="17.25" customHeight="1">
      <c r="A38" s="519"/>
      <c r="B38" s="899"/>
      <c r="C38" s="900"/>
      <c r="D38" s="900"/>
      <c r="E38" s="900"/>
      <c r="F38" s="900"/>
      <c r="G38" s="900"/>
      <c r="H38" s="900"/>
      <c r="I38" s="900"/>
      <c r="J38" s="900"/>
      <c r="K38" s="900"/>
      <c r="L38" s="900"/>
      <c r="M38" s="900"/>
      <c r="N38" s="900"/>
      <c r="O38" s="900"/>
      <c r="P38" s="900"/>
      <c r="Q38" s="900"/>
      <c r="R38" s="900"/>
      <c r="S38" s="901"/>
    </row>
    <row r="39" spans="1:19" s="207" customFormat="1" ht="17.25" customHeight="1">
      <c r="A39" s="522"/>
      <c r="B39" s="899"/>
      <c r="C39" s="900"/>
      <c r="D39" s="900"/>
      <c r="E39" s="900"/>
      <c r="F39" s="900"/>
      <c r="G39" s="900"/>
      <c r="H39" s="900"/>
      <c r="I39" s="900"/>
      <c r="J39" s="900"/>
      <c r="K39" s="900"/>
      <c r="L39" s="900"/>
      <c r="M39" s="900"/>
      <c r="N39" s="900"/>
      <c r="O39" s="900"/>
      <c r="P39" s="900"/>
      <c r="Q39" s="900"/>
      <c r="R39" s="900"/>
      <c r="S39" s="901"/>
    </row>
    <row r="40" spans="1:19" s="207" customFormat="1" ht="17.25" customHeight="1">
      <c r="A40" s="521"/>
      <c r="B40" s="902"/>
      <c r="C40" s="903"/>
      <c r="D40" s="903"/>
      <c r="E40" s="903"/>
      <c r="F40" s="903"/>
      <c r="G40" s="903"/>
      <c r="H40" s="903"/>
      <c r="I40" s="903"/>
      <c r="J40" s="903"/>
      <c r="K40" s="903"/>
      <c r="L40" s="903"/>
      <c r="M40" s="903"/>
      <c r="N40" s="903"/>
      <c r="O40" s="903"/>
      <c r="P40" s="903"/>
      <c r="Q40" s="903"/>
      <c r="R40" s="903"/>
      <c r="S40" s="904"/>
    </row>
    <row r="41" spans="1:19" s="423" customFormat="1" ht="3" customHeight="1">
      <c r="A41" s="523"/>
      <c r="B41" s="276"/>
      <c r="C41" s="276"/>
      <c r="D41" s="276"/>
      <c r="E41" s="276"/>
      <c r="F41" s="276"/>
      <c r="G41" s="276"/>
      <c r="H41" s="276"/>
      <c r="I41" s="276"/>
      <c r="J41" s="276"/>
      <c r="K41" s="276"/>
      <c r="L41" s="276"/>
      <c r="M41" s="276"/>
      <c r="N41" s="276"/>
      <c r="O41" s="276"/>
      <c r="P41" s="276"/>
      <c r="Q41" s="276"/>
      <c r="R41" s="276"/>
      <c r="S41" s="277"/>
    </row>
    <row r="42" spans="1:19" s="207" customFormat="1" ht="17.25" customHeight="1">
      <c r="A42" s="519"/>
      <c r="B42" s="520" t="s">
        <v>841</v>
      </c>
      <c r="C42" s="520"/>
      <c r="D42" s="520"/>
      <c r="E42" s="520"/>
      <c r="F42" s="520"/>
      <c r="G42" s="520"/>
      <c r="H42" s="520"/>
      <c r="I42" s="520"/>
      <c r="J42" s="520"/>
      <c r="K42" s="520"/>
      <c r="L42" s="520"/>
      <c r="M42" s="520"/>
      <c r="N42" s="520"/>
      <c r="O42" s="520"/>
      <c r="P42" s="520"/>
      <c r="Q42" s="520"/>
      <c r="R42" s="520"/>
      <c r="S42" s="517"/>
    </row>
    <row r="43" spans="1:19" s="423" customFormat="1" ht="6" customHeight="1">
      <c r="A43" s="523"/>
      <c r="B43" s="276"/>
      <c r="C43" s="276"/>
      <c r="D43" s="276"/>
      <c r="E43" s="276"/>
      <c r="F43" s="276"/>
      <c r="G43" s="276"/>
      <c r="H43" s="276"/>
      <c r="I43" s="276"/>
      <c r="J43" s="276"/>
      <c r="K43" s="276"/>
      <c r="L43" s="276"/>
      <c r="M43" s="276"/>
      <c r="N43" s="276"/>
      <c r="O43" s="276"/>
      <c r="P43" s="276"/>
      <c r="Q43" s="276"/>
      <c r="R43" s="276"/>
      <c r="S43" s="277"/>
    </row>
    <row r="44" spans="1:19" s="207" customFormat="1" ht="17.25" customHeight="1">
      <c r="A44" s="526"/>
      <c r="B44" s="626" t="s">
        <v>797</v>
      </c>
      <c r="C44" s="626"/>
      <c r="D44" s="626"/>
      <c r="E44" s="905">
        <f>⑤海外セミナー実施計画の概要!E37</f>
        <v>0</v>
      </c>
      <c r="F44" s="906"/>
      <c r="G44" s="906"/>
      <c r="H44" s="906"/>
      <c r="I44" s="906"/>
      <c r="J44" s="906"/>
      <c r="K44" s="907"/>
      <c r="L44" s="823" t="s">
        <v>798</v>
      </c>
      <c r="M44" s="823"/>
      <c r="N44" s="908">
        <f>⑤海外セミナー実施計画の概要!N37</f>
        <v>0</v>
      </c>
      <c r="O44" s="909"/>
      <c r="P44" s="909"/>
      <c r="Q44" s="909"/>
      <c r="R44" s="910"/>
      <c r="S44" s="208"/>
    </row>
    <row r="45" spans="1:19" s="207" customFormat="1" ht="7.5" customHeight="1">
      <c r="A45" s="526"/>
      <c r="B45" s="504"/>
      <c r="C45" s="506"/>
      <c r="D45" s="506"/>
      <c r="E45" s="506"/>
      <c r="F45" s="506"/>
      <c r="G45" s="506"/>
      <c r="H45" s="507"/>
      <c r="I45" s="508"/>
      <c r="J45" s="508"/>
      <c r="K45" s="508"/>
      <c r="S45" s="208"/>
    </row>
    <row r="46" spans="1:19" s="207" customFormat="1" ht="17.25" customHeight="1">
      <c r="A46" s="526"/>
      <c r="B46" s="626" t="s">
        <v>842</v>
      </c>
      <c r="C46" s="626"/>
      <c r="D46" s="626"/>
      <c r="E46" s="626"/>
      <c r="F46" s="626"/>
      <c r="G46" s="626"/>
      <c r="H46" s="626"/>
      <c r="I46" s="626"/>
      <c r="J46" s="626"/>
      <c r="K46" s="626"/>
      <c r="S46" s="208"/>
    </row>
    <row r="47" spans="1:19" s="207" customFormat="1" ht="17.25" customHeight="1">
      <c r="A47" s="519"/>
      <c r="B47" s="916">
        <f>⑤海外セミナー実施計画の概要!B40</f>
        <v>0</v>
      </c>
      <c r="C47" s="917"/>
      <c r="D47" s="917"/>
      <c r="E47" s="917"/>
      <c r="F47" s="917"/>
      <c r="G47" s="917"/>
      <c r="H47" s="917"/>
      <c r="I47" s="917"/>
      <c r="J47" s="917"/>
      <c r="K47" s="917"/>
      <c r="L47" s="917"/>
      <c r="M47" s="917"/>
      <c r="N47" s="917"/>
      <c r="O47" s="917"/>
      <c r="P47" s="917"/>
      <c r="Q47" s="917"/>
      <c r="R47" s="917"/>
      <c r="S47" s="918"/>
    </row>
    <row r="48" spans="1:19" s="207" customFormat="1" ht="17.25" customHeight="1">
      <c r="A48" s="522"/>
      <c r="B48" s="919"/>
      <c r="C48" s="920"/>
      <c r="D48" s="920"/>
      <c r="E48" s="920"/>
      <c r="F48" s="920"/>
      <c r="G48" s="920"/>
      <c r="H48" s="920"/>
      <c r="I48" s="920"/>
      <c r="J48" s="920"/>
      <c r="K48" s="920"/>
      <c r="L48" s="920"/>
      <c r="M48" s="920"/>
      <c r="N48" s="920"/>
      <c r="O48" s="920"/>
      <c r="P48" s="920"/>
      <c r="Q48" s="920"/>
      <c r="R48" s="920"/>
      <c r="S48" s="921"/>
    </row>
    <row r="49" spans="1:19" s="207" customFormat="1" ht="17.25" customHeight="1">
      <c r="A49" s="522"/>
      <c r="B49" s="919"/>
      <c r="C49" s="920"/>
      <c r="D49" s="920"/>
      <c r="E49" s="920"/>
      <c r="F49" s="920"/>
      <c r="G49" s="920"/>
      <c r="H49" s="920"/>
      <c r="I49" s="920"/>
      <c r="J49" s="920"/>
      <c r="K49" s="920"/>
      <c r="L49" s="920"/>
      <c r="M49" s="920"/>
      <c r="N49" s="920"/>
      <c r="O49" s="920"/>
      <c r="P49" s="920"/>
      <c r="Q49" s="920"/>
      <c r="R49" s="920"/>
      <c r="S49" s="921"/>
    </row>
    <row r="50" spans="1:19" s="207" customFormat="1" ht="17.25" customHeight="1">
      <c r="A50" s="522"/>
      <c r="B50" s="922"/>
      <c r="C50" s="923"/>
      <c r="D50" s="923"/>
      <c r="E50" s="923"/>
      <c r="F50" s="923"/>
      <c r="G50" s="923"/>
      <c r="H50" s="923"/>
      <c r="I50" s="923"/>
      <c r="J50" s="923"/>
      <c r="K50" s="923"/>
      <c r="L50" s="923"/>
      <c r="M50" s="923"/>
      <c r="N50" s="923"/>
      <c r="O50" s="923"/>
      <c r="P50" s="923"/>
      <c r="Q50" s="923"/>
      <c r="R50" s="923"/>
      <c r="S50" s="924"/>
    </row>
    <row r="51" spans="1:19" s="207" customFormat="1" ht="17.25" customHeight="1">
      <c r="A51" s="526"/>
      <c r="B51" s="827" t="s">
        <v>843</v>
      </c>
      <c r="C51" s="827"/>
      <c r="D51" s="827"/>
      <c r="E51" s="827"/>
      <c r="F51" s="827"/>
      <c r="G51" s="827"/>
      <c r="H51" s="827"/>
      <c r="I51" s="827"/>
      <c r="J51" s="827"/>
      <c r="K51" s="827"/>
      <c r="S51" s="208"/>
    </row>
    <row r="52" spans="1:19" s="207" customFormat="1" ht="17.25" customHeight="1">
      <c r="A52" s="522"/>
      <c r="B52" s="925">
        <f>⑤海外セミナー実施計画の概要!B45</f>
        <v>0</v>
      </c>
      <c r="C52" s="926"/>
      <c r="D52" s="926"/>
      <c r="E52" s="926"/>
      <c r="F52" s="926"/>
      <c r="G52" s="926"/>
      <c r="H52" s="926"/>
      <c r="I52" s="926"/>
      <c r="J52" s="926"/>
      <c r="K52" s="926"/>
      <c r="L52" s="926"/>
      <c r="M52" s="926"/>
      <c r="N52" s="926"/>
      <c r="O52" s="926"/>
      <c r="P52" s="926"/>
      <c r="Q52" s="926"/>
      <c r="R52" s="926"/>
      <c r="S52" s="927"/>
    </row>
    <row r="53" spans="1:19" s="207" customFormat="1" ht="17.25" customHeight="1">
      <c r="A53" s="522"/>
      <c r="B53" s="928"/>
      <c r="C53" s="929"/>
      <c r="D53" s="929"/>
      <c r="E53" s="929"/>
      <c r="F53" s="929"/>
      <c r="G53" s="929"/>
      <c r="H53" s="929"/>
      <c r="I53" s="929"/>
      <c r="J53" s="929"/>
      <c r="K53" s="929"/>
      <c r="L53" s="929"/>
      <c r="M53" s="929"/>
      <c r="N53" s="929"/>
      <c r="O53" s="929"/>
      <c r="P53" s="929"/>
      <c r="Q53" s="929"/>
      <c r="R53" s="929"/>
      <c r="S53" s="930"/>
    </row>
    <row r="54" spans="1:19" s="207" customFormat="1" ht="17.25" customHeight="1">
      <c r="A54" s="522"/>
      <c r="B54" s="928"/>
      <c r="C54" s="929"/>
      <c r="D54" s="929"/>
      <c r="E54" s="929"/>
      <c r="F54" s="929"/>
      <c r="G54" s="929"/>
      <c r="H54" s="929"/>
      <c r="I54" s="929"/>
      <c r="J54" s="929"/>
      <c r="K54" s="929"/>
      <c r="L54" s="929"/>
      <c r="M54" s="929"/>
      <c r="N54" s="929"/>
      <c r="O54" s="929"/>
      <c r="P54" s="929"/>
      <c r="Q54" s="929"/>
      <c r="R54" s="929"/>
      <c r="S54" s="930"/>
    </row>
    <row r="55" spans="1:19" s="207" customFormat="1" ht="17.25" customHeight="1">
      <c r="A55" s="538"/>
      <c r="B55" s="931"/>
      <c r="C55" s="932"/>
      <c r="D55" s="932"/>
      <c r="E55" s="932"/>
      <c r="F55" s="932"/>
      <c r="G55" s="932"/>
      <c r="H55" s="932"/>
      <c r="I55" s="932"/>
      <c r="J55" s="932"/>
      <c r="K55" s="932"/>
      <c r="L55" s="932"/>
      <c r="M55" s="932"/>
      <c r="N55" s="932"/>
      <c r="O55" s="932"/>
      <c r="P55" s="932"/>
      <c r="Q55" s="932"/>
      <c r="R55" s="932"/>
      <c r="S55" s="933"/>
    </row>
    <row r="56" spans="1:19" s="315" customFormat="1" ht="17.25" customHeight="1">
      <c r="A56" s="537" t="s">
        <v>53</v>
      </c>
      <c r="B56" s="891" t="s">
        <v>811</v>
      </c>
      <c r="C56" s="892"/>
      <c r="D56" s="892"/>
      <c r="E56" s="892"/>
      <c r="F56" s="892"/>
      <c r="G56" s="892"/>
      <c r="H56" s="892"/>
      <c r="I56" s="892"/>
      <c r="J56" s="892"/>
      <c r="K56" s="892"/>
      <c r="L56" s="892"/>
      <c r="M56" s="892"/>
      <c r="N56" s="892"/>
      <c r="O56" s="892"/>
      <c r="P56" s="892"/>
      <c r="Q56" s="892"/>
      <c r="R56" s="892"/>
      <c r="S56" s="892"/>
    </row>
    <row r="57" spans="1:19" s="315" customFormat="1" ht="17.25" customHeight="1">
      <c r="A57" s="311"/>
      <c r="B57" s="785" t="s">
        <v>57</v>
      </c>
      <c r="C57" s="785"/>
      <c r="D57" s="785"/>
      <c r="E57" s="151">
        <f>⑤海外セミナー実施計画の概要!E54</f>
        <v>0</v>
      </c>
      <c r="F57" s="3"/>
      <c r="G57" s="785" t="s">
        <v>58</v>
      </c>
      <c r="H57" s="785"/>
      <c r="I57" s="818">
        <f>⑤海外セミナー実施計画の概要!I54</f>
        <v>0</v>
      </c>
      <c r="J57" s="818"/>
      <c r="K57" s="818"/>
      <c r="L57" s="818"/>
      <c r="M57" s="818"/>
      <c r="N57" s="818"/>
      <c r="O57" s="3"/>
      <c r="P57" s="3"/>
      <c r="Q57" s="3"/>
      <c r="R57" s="3"/>
      <c r="S57" s="41"/>
    </row>
    <row r="58" spans="1:19" s="315" customFormat="1" ht="17.25" customHeight="1">
      <c r="A58" s="311"/>
      <c r="B58" s="3" t="s">
        <v>361</v>
      </c>
      <c r="C58" s="3"/>
      <c r="D58" s="3"/>
      <c r="E58" s="151">
        <f>⑤海外セミナー実施計画の概要!E55</f>
        <v>0</v>
      </c>
      <c r="F58" s="536"/>
      <c r="G58" s="536"/>
      <c r="H58" s="536"/>
      <c r="I58" s="40"/>
      <c r="J58" s="40"/>
      <c r="K58" s="40"/>
      <c r="L58" s="40"/>
      <c r="M58" s="40"/>
      <c r="N58" s="40"/>
      <c r="O58" s="3"/>
      <c r="P58" s="3"/>
      <c r="Q58" s="3"/>
      <c r="R58" s="3"/>
      <c r="S58" s="41"/>
    </row>
    <row r="59" spans="1:19" s="315" customFormat="1" ht="17.25" customHeight="1">
      <c r="A59" s="311"/>
      <c r="B59" s="888" t="s">
        <v>59</v>
      </c>
      <c r="C59" s="888"/>
      <c r="D59" s="888"/>
      <c r="E59" s="889">
        <f>⑤海外セミナー実施計画の概要!E56</f>
        <v>0</v>
      </c>
      <c r="F59" s="889"/>
      <c r="G59" s="889"/>
      <c r="H59" s="889"/>
      <c r="I59" s="377" t="str">
        <f>⑤海外セミナー実施計画の概要!I56</f>
        <v>⇔</v>
      </c>
      <c r="J59" s="889">
        <f>⑤海外セミナー実施計画の概要!J56</f>
        <v>0</v>
      </c>
      <c r="K59" s="889"/>
      <c r="L59" s="889"/>
      <c r="M59" s="889"/>
      <c r="N59" s="889"/>
      <c r="O59" s="889"/>
      <c r="S59" s="345"/>
    </row>
    <row r="60" spans="1:19" s="315" customFormat="1" ht="17.25" customHeight="1">
      <c r="A60" s="311"/>
      <c r="B60" s="378"/>
      <c r="C60" s="914" t="s">
        <v>137</v>
      </c>
      <c r="D60" s="914"/>
      <c r="E60" s="914"/>
      <c r="F60" s="914" t="s">
        <v>138</v>
      </c>
      <c r="G60" s="914"/>
      <c r="H60" s="914"/>
      <c r="I60" s="914"/>
      <c r="J60" s="914"/>
      <c r="K60" s="914"/>
      <c r="L60" s="914"/>
      <c r="M60" s="914"/>
      <c r="N60" s="914"/>
      <c r="O60" s="914"/>
      <c r="P60" s="914"/>
      <c r="Q60" s="914" t="s">
        <v>139</v>
      </c>
      <c r="R60" s="914"/>
      <c r="S60" s="914"/>
    </row>
    <row r="61" spans="1:19" s="315" customFormat="1" ht="17.25" customHeight="1">
      <c r="A61" s="311"/>
      <c r="B61" s="379" t="s">
        <v>21</v>
      </c>
      <c r="C61" s="911">
        <f>⑤海外セミナー実施計画の概要!C58</f>
        <v>0</v>
      </c>
      <c r="D61" s="911"/>
      <c r="E61" s="911"/>
      <c r="F61" s="912" t="str">
        <f>⑤海外セミナー実施計画の概要!F58</f>
        <v>●●株式会社　生産本部　部長</v>
      </c>
      <c r="G61" s="912"/>
      <c r="H61" s="912"/>
      <c r="I61" s="912"/>
      <c r="J61" s="912"/>
      <c r="K61" s="912"/>
      <c r="L61" s="912"/>
      <c r="M61" s="912"/>
      <c r="N61" s="912"/>
      <c r="O61" s="912"/>
      <c r="P61" s="912"/>
      <c r="Q61" s="915">
        <f>⑤海外セミナー実施計画の概要!Q58</f>
        <v>20</v>
      </c>
      <c r="R61" s="915"/>
      <c r="S61" s="915"/>
    </row>
    <row r="62" spans="1:19" s="315" customFormat="1" ht="17.25" customHeight="1">
      <c r="A62" s="311"/>
      <c r="B62" s="380" t="s">
        <v>22</v>
      </c>
      <c r="C62" s="911">
        <f>⑤海外セミナー実施計画の概要!C59</f>
        <v>0</v>
      </c>
      <c r="D62" s="911"/>
      <c r="E62" s="911"/>
      <c r="F62" s="912">
        <f>⑤海外セミナー実施計画の概要!F59</f>
        <v>0</v>
      </c>
      <c r="G62" s="912"/>
      <c r="H62" s="912"/>
      <c r="I62" s="912"/>
      <c r="J62" s="912"/>
      <c r="K62" s="912"/>
      <c r="L62" s="912"/>
      <c r="M62" s="912"/>
      <c r="N62" s="912"/>
      <c r="O62" s="912"/>
      <c r="P62" s="912"/>
      <c r="Q62" s="913"/>
      <c r="R62" s="913"/>
      <c r="S62" s="913"/>
    </row>
    <row r="63" spans="1:19" s="315" customFormat="1" ht="17.25" customHeight="1">
      <c r="A63" s="311"/>
      <c r="B63" s="380" t="s">
        <v>23</v>
      </c>
      <c r="C63" s="911">
        <f>⑤海外セミナー実施計画の概要!C60</f>
        <v>0</v>
      </c>
      <c r="D63" s="911"/>
      <c r="E63" s="911"/>
      <c r="F63" s="912">
        <f>⑤海外セミナー実施計画の概要!F60</f>
        <v>0</v>
      </c>
      <c r="G63" s="912"/>
      <c r="H63" s="912"/>
      <c r="I63" s="912"/>
      <c r="J63" s="912"/>
      <c r="K63" s="912"/>
      <c r="L63" s="912"/>
      <c r="M63" s="912"/>
      <c r="N63" s="912"/>
      <c r="O63" s="912"/>
      <c r="P63" s="912"/>
      <c r="Q63" s="913"/>
      <c r="R63" s="913"/>
      <c r="S63" s="913"/>
    </row>
    <row r="64" spans="1:19" s="315" customFormat="1" ht="17.25" customHeight="1">
      <c r="A64" s="376"/>
      <c r="B64" s="381" t="s">
        <v>133</v>
      </c>
      <c r="C64" s="911">
        <f>⑤海外セミナー実施計画の概要!C61</f>
        <v>0</v>
      </c>
      <c r="D64" s="911"/>
      <c r="E64" s="911"/>
      <c r="F64" s="912">
        <f>⑤海外セミナー実施計画の概要!F61</f>
        <v>0</v>
      </c>
      <c r="G64" s="912"/>
      <c r="H64" s="912"/>
      <c r="I64" s="912"/>
      <c r="J64" s="912"/>
      <c r="K64" s="912"/>
      <c r="L64" s="912"/>
      <c r="M64" s="912"/>
      <c r="N64" s="912"/>
      <c r="O64" s="912"/>
      <c r="P64" s="912"/>
      <c r="Q64" s="938"/>
      <c r="R64" s="938"/>
      <c r="S64" s="938"/>
    </row>
    <row r="65" spans="1:19" ht="17.25" hidden="1" customHeight="1">
      <c r="A65" s="49"/>
      <c r="B65" s="794" t="s">
        <v>308</v>
      </c>
      <c r="C65" s="939"/>
      <c r="D65" s="939"/>
      <c r="E65" s="939"/>
      <c r="F65" s="939"/>
      <c r="G65" s="939"/>
      <c r="H65" s="939"/>
      <c r="I65" s="939"/>
      <c r="J65" s="939"/>
      <c r="K65" s="939"/>
      <c r="L65" s="939"/>
      <c r="M65" s="939"/>
      <c r="N65" s="939"/>
      <c r="O65" s="939"/>
      <c r="P65" s="939"/>
      <c r="Q65" s="939"/>
      <c r="R65" s="939"/>
      <c r="S65" s="939"/>
    </row>
    <row r="66" spans="1:19" ht="17.25" hidden="1" customHeight="1">
      <c r="A66" s="49"/>
      <c r="B66" s="940"/>
      <c r="C66" s="941"/>
      <c r="D66" s="941"/>
      <c r="E66" s="941"/>
      <c r="F66" s="941"/>
      <c r="G66" s="941"/>
      <c r="H66" s="941"/>
      <c r="I66" s="941"/>
      <c r="J66" s="941"/>
      <c r="K66" s="941"/>
      <c r="L66" s="941"/>
      <c r="M66" s="941"/>
      <c r="N66" s="941"/>
      <c r="O66" s="941"/>
      <c r="P66" s="941"/>
      <c r="Q66" s="941"/>
      <c r="R66" s="941"/>
      <c r="S66" s="941"/>
    </row>
    <row r="67" spans="1:19" ht="17.25" hidden="1" customHeight="1">
      <c r="A67" s="49"/>
      <c r="B67" s="942"/>
      <c r="C67" s="943"/>
      <c r="D67" s="943"/>
      <c r="E67" s="943"/>
      <c r="F67" s="943"/>
      <c r="G67" s="943"/>
      <c r="H67" s="943"/>
      <c r="I67" s="943"/>
      <c r="J67" s="943"/>
      <c r="K67" s="943"/>
      <c r="L67" s="943"/>
      <c r="M67" s="943"/>
      <c r="N67" s="943"/>
      <c r="O67" s="943"/>
      <c r="P67" s="943"/>
      <c r="Q67" s="943"/>
      <c r="R67" s="943"/>
      <c r="S67" s="943"/>
    </row>
    <row r="68" spans="1:19" ht="17.25" hidden="1" customHeight="1">
      <c r="A68" s="49"/>
      <c r="B68" s="942"/>
      <c r="C68" s="943"/>
      <c r="D68" s="943"/>
      <c r="E68" s="943"/>
      <c r="F68" s="943"/>
      <c r="G68" s="943"/>
      <c r="H68" s="943"/>
      <c r="I68" s="943"/>
      <c r="J68" s="943"/>
      <c r="K68" s="943"/>
      <c r="L68" s="943"/>
      <c r="M68" s="943"/>
      <c r="N68" s="943"/>
      <c r="O68" s="943"/>
      <c r="P68" s="943"/>
      <c r="Q68" s="943"/>
      <c r="R68" s="943"/>
      <c r="S68" s="943"/>
    </row>
    <row r="69" spans="1:19" ht="17.25" hidden="1" customHeight="1">
      <c r="A69" s="50"/>
      <c r="B69" s="942"/>
      <c r="C69" s="943"/>
      <c r="D69" s="943"/>
      <c r="E69" s="943"/>
      <c r="F69" s="943"/>
      <c r="G69" s="943"/>
      <c r="H69" s="943"/>
      <c r="I69" s="943"/>
      <c r="J69" s="943"/>
      <c r="K69" s="943"/>
      <c r="L69" s="943"/>
      <c r="M69" s="943"/>
      <c r="N69" s="943"/>
      <c r="O69" s="943"/>
      <c r="P69" s="943"/>
      <c r="Q69" s="943"/>
      <c r="R69" s="943"/>
      <c r="S69" s="943"/>
    </row>
    <row r="70" spans="1:19" ht="17.25" hidden="1" customHeight="1">
      <c r="A70" s="26" t="s">
        <v>56</v>
      </c>
      <c r="B70" s="798" t="s">
        <v>653</v>
      </c>
      <c r="C70" s="944"/>
      <c r="D70" s="944"/>
      <c r="E70" s="944"/>
      <c r="F70" s="944"/>
      <c r="G70" s="944"/>
      <c r="H70" s="944"/>
      <c r="I70" s="944"/>
      <c r="J70" s="944"/>
      <c r="K70" s="944"/>
      <c r="L70" s="944"/>
      <c r="M70" s="944"/>
      <c r="N70" s="944"/>
      <c r="O70" s="944"/>
      <c r="P70" s="944"/>
      <c r="Q70" s="944"/>
      <c r="R70" s="944"/>
      <c r="S70" s="944"/>
    </row>
    <row r="71" spans="1:19" ht="17.25" hidden="1" customHeight="1">
      <c r="A71" s="69"/>
      <c r="B71" s="110" t="s">
        <v>654</v>
      </c>
      <c r="C71" s="110"/>
      <c r="D71" s="966"/>
      <c r="E71" s="966"/>
      <c r="F71" s="966"/>
      <c r="G71" s="966"/>
      <c r="H71" s="966"/>
      <c r="I71" s="966"/>
      <c r="J71" s="966"/>
      <c r="K71" s="966"/>
      <c r="L71" s="966"/>
      <c r="M71" s="966"/>
      <c r="N71" s="966"/>
      <c r="O71" s="966"/>
      <c r="P71" s="966"/>
      <c r="Q71" s="966"/>
      <c r="R71" s="966"/>
      <c r="S71" s="967"/>
    </row>
    <row r="72" spans="1:19" ht="17.25" hidden="1" customHeight="1">
      <c r="A72" s="49"/>
      <c r="B72" s="4" t="e">
        <f>IF(①海外セミナー実施希望申込書!#REF!="公募","☑","□")</f>
        <v>#REF!</v>
      </c>
      <c r="C72" s="945" t="s">
        <v>141</v>
      </c>
      <c r="D72" s="945"/>
      <c r="E72" s="946" t="e">
        <f>IF(①海外セミナー実施希望申込書!#REF!="公募",①海外セミナー実施希望申込書!J25,"")</f>
        <v>#REF!</v>
      </c>
      <c r="F72" s="946"/>
      <c r="G72" s="946"/>
      <c r="H72" s="946"/>
      <c r="S72" s="41"/>
    </row>
    <row r="73" spans="1:19" ht="17.25" hidden="1" customHeight="1">
      <c r="A73" s="49"/>
      <c r="C73" s="21" t="s">
        <v>21</v>
      </c>
      <c r="D73" s="3" t="s">
        <v>274</v>
      </c>
      <c r="F73" s="4" t="s">
        <v>140</v>
      </c>
      <c r="G73" s="785" t="s">
        <v>32</v>
      </c>
      <c r="H73" s="785"/>
      <c r="I73" s="785"/>
      <c r="J73" s="785"/>
      <c r="K73" s="785"/>
      <c r="S73" s="41"/>
    </row>
    <row r="74" spans="1:19" ht="17.25" hidden="1" customHeight="1">
      <c r="A74" s="49"/>
      <c r="F74" s="4" t="s">
        <v>140</v>
      </c>
      <c r="G74" s="785" t="s">
        <v>33</v>
      </c>
      <c r="H74" s="785"/>
      <c r="I74" s="785"/>
      <c r="J74" s="785"/>
      <c r="K74" s="785"/>
      <c r="L74" s="4" t="s">
        <v>169</v>
      </c>
      <c r="M74" s="977"/>
      <c r="N74" s="977"/>
      <c r="O74" s="977"/>
      <c r="P74" s="977"/>
      <c r="Q74" s="977"/>
      <c r="R74" s="977"/>
      <c r="S74" s="41" t="s">
        <v>170</v>
      </c>
    </row>
    <row r="75" spans="1:19" ht="17.25" hidden="1" customHeight="1">
      <c r="A75" s="49"/>
      <c r="F75" s="4" t="s">
        <v>140</v>
      </c>
      <c r="G75" s="785" t="s">
        <v>142</v>
      </c>
      <c r="H75" s="785"/>
      <c r="I75" s="785"/>
      <c r="J75" s="785"/>
      <c r="K75" s="785"/>
      <c r="L75" s="4" t="s">
        <v>169</v>
      </c>
      <c r="M75" s="977" t="s">
        <v>172</v>
      </c>
      <c r="N75" s="977"/>
      <c r="O75" s="977"/>
      <c r="P75" s="977"/>
      <c r="Q75" s="977"/>
      <c r="R75" s="977"/>
      <c r="S75" s="41" t="s">
        <v>170</v>
      </c>
    </row>
    <row r="76" spans="1:19" ht="17.25" hidden="1" customHeight="1">
      <c r="A76" s="49"/>
      <c r="F76" s="4" t="s">
        <v>140</v>
      </c>
      <c r="G76" s="785" t="s">
        <v>34</v>
      </c>
      <c r="H76" s="785"/>
      <c r="I76" s="785"/>
      <c r="J76" s="785"/>
      <c r="K76" s="785"/>
      <c r="L76" s="4" t="s">
        <v>169</v>
      </c>
      <c r="M76" s="977"/>
      <c r="N76" s="977"/>
      <c r="O76" s="977"/>
      <c r="P76" s="977"/>
      <c r="Q76" s="977"/>
      <c r="R76" s="977"/>
      <c r="S76" s="41" t="s">
        <v>170</v>
      </c>
    </row>
    <row r="77" spans="1:19" ht="17.25" hidden="1" customHeight="1">
      <c r="A77" s="49"/>
      <c r="C77" s="21" t="s">
        <v>22</v>
      </c>
      <c r="D77" s="3" t="s">
        <v>276</v>
      </c>
      <c r="F77" s="4" t="s">
        <v>140</v>
      </c>
      <c r="G77" s="785" t="s">
        <v>35</v>
      </c>
      <c r="H77" s="785"/>
      <c r="I77" s="785"/>
      <c r="J77" s="785"/>
      <c r="K77" s="785"/>
      <c r="L77" s="4"/>
      <c r="M77" s="40"/>
      <c r="N77" s="40"/>
      <c r="O77" s="40"/>
      <c r="P77" s="40"/>
      <c r="Q77" s="40"/>
      <c r="R77" s="40"/>
      <c r="S77" s="41"/>
    </row>
    <row r="78" spans="1:19" ht="17.25" hidden="1" customHeight="1">
      <c r="A78" s="49"/>
      <c r="F78" s="4" t="s">
        <v>140</v>
      </c>
      <c r="G78" s="785" t="s">
        <v>144</v>
      </c>
      <c r="H78" s="785"/>
      <c r="I78" s="785"/>
      <c r="J78" s="785"/>
      <c r="K78" s="785"/>
      <c r="L78" s="4"/>
      <c r="M78" s="40"/>
      <c r="N78" s="40"/>
      <c r="O78" s="40"/>
      <c r="P78" s="40"/>
      <c r="Q78" s="40"/>
      <c r="R78" s="40"/>
      <c r="S78" s="41"/>
    </row>
    <row r="79" spans="1:19" ht="17.25" hidden="1" customHeight="1">
      <c r="A79" s="49"/>
      <c r="F79" s="4" t="s">
        <v>140</v>
      </c>
      <c r="G79" s="785" t="s">
        <v>145</v>
      </c>
      <c r="H79" s="785"/>
      <c r="I79" s="785"/>
      <c r="J79" s="785"/>
      <c r="K79" s="785"/>
      <c r="L79" s="4" t="s">
        <v>169</v>
      </c>
      <c r="M79" s="977" t="s">
        <v>174</v>
      </c>
      <c r="N79" s="977"/>
      <c r="O79" s="977"/>
      <c r="P79" s="977"/>
      <c r="Q79" s="977"/>
      <c r="R79" s="977"/>
      <c r="S79" s="41" t="s">
        <v>170</v>
      </c>
    </row>
    <row r="80" spans="1:19" ht="17.25" hidden="1" customHeight="1">
      <c r="A80" s="49"/>
      <c r="F80" s="4" t="s">
        <v>140</v>
      </c>
      <c r="G80" s="785" t="s">
        <v>34</v>
      </c>
      <c r="H80" s="785"/>
      <c r="I80" s="785"/>
      <c r="J80" s="785"/>
      <c r="K80" s="785"/>
      <c r="L80" s="4" t="s">
        <v>169</v>
      </c>
      <c r="M80" s="977"/>
      <c r="N80" s="977"/>
      <c r="O80" s="977"/>
      <c r="P80" s="977"/>
      <c r="Q80" s="977"/>
      <c r="R80" s="977"/>
      <c r="S80" s="41" t="s">
        <v>170</v>
      </c>
    </row>
    <row r="81" spans="1:21" ht="17.25" hidden="1" customHeight="1">
      <c r="A81" s="49"/>
      <c r="B81" s="4" t="e">
        <f>IF(①海外セミナー実施希望申込書!#REF!="推薦","☑","□")</f>
        <v>#REF!</v>
      </c>
      <c r="C81" s="945" t="s">
        <v>146</v>
      </c>
      <c r="D81" s="945"/>
      <c r="E81" s="946" t="e">
        <f>IF(①海外セミナー実施希望申込書!#REF!="推薦",①海外セミナー実施希望申込書!J25,"")</f>
        <v>#REF!</v>
      </c>
      <c r="F81" s="946"/>
      <c r="G81" s="946"/>
      <c r="H81" s="946"/>
      <c r="S81" s="41"/>
    </row>
    <row r="82" spans="1:21" ht="17.25" hidden="1" customHeight="1">
      <c r="A82" s="53"/>
      <c r="B82" s="54"/>
      <c r="C82" s="974" t="s">
        <v>147</v>
      </c>
      <c r="D82" s="974"/>
      <c r="E82" s="974"/>
      <c r="F82" s="974"/>
      <c r="G82" s="63" t="s">
        <v>169</v>
      </c>
      <c r="H82" s="975"/>
      <c r="I82" s="975"/>
      <c r="J82" s="975"/>
      <c r="K82" s="975"/>
      <c r="L82" s="975"/>
      <c r="M82" s="975"/>
      <c r="N82" s="975"/>
      <c r="O82" s="975"/>
      <c r="P82" s="975"/>
      <c r="Q82" s="975"/>
      <c r="R82" s="975"/>
      <c r="S82" s="52" t="s">
        <v>170</v>
      </c>
    </row>
    <row r="83" spans="1:21" ht="17.25" hidden="1" customHeight="1">
      <c r="A83" s="129"/>
      <c r="B83" s="976" t="s">
        <v>148</v>
      </c>
      <c r="C83" s="976"/>
      <c r="D83" s="976"/>
      <c r="E83" s="976"/>
      <c r="F83" s="130" t="s">
        <v>75</v>
      </c>
      <c r="G83" s="128" t="s">
        <v>67</v>
      </c>
      <c r="H83" s="128"/>
      <c r="I83" s="128"/>
      <c r="J83" s="128"/>
      <c r="K83" s="128"/>
      <c r="L83" s="128"/>
      <c r="M83" s="128"/>
      <c r="N83" s="128"/>
      <c r="O83" s="128"/>
      <c r="P83" s="128"/>
      <c r="Q83" s="128"/>
      <c r="R83" s="128"/>
      <c r="S83" s="131"/>
    </row>
    <row r="84" spans="1:21" ht="17.25" hidden="1" customHeight="1">
      <c r="A84" s="26" t="s">
        <v>60</v>
      </c>
      <c r="B84" s="798" t="s">
        <v>652</v>
      </c>
      <c r="C84" s="944"/>
      <c r="D84" s="944"/>
      <c r="E84" s="944"/>
      <c r="F84" s="944"/>
      <c r="G84" s="944"/>
      <c r="H84" s="944"/>
      <c r="I84" s="944"/>
      <c r="J84" s="944"/>
      <c r="K84" s="944"/>
      <c r="L84" s="944"/>
      <c r="M84" s="944"/>
      <c r="N84" s="944"/>
      <c r="O84" s="944"/>
      <c r="P84" s="944"/>
      <c r="Q84" s="944"/>
      <c r="R84" s="944"/>
      <c r="S84" s="944"/>
    </row>
    <row r="85" spans="1:21" ht="17.25" hidden="1" customHeight="1">
      <c r="A85" s="49"/>
      <c r="B85" s="970" t="e">
        <f>①海外セミナー実施希望申込書!#REF!</f>
        <v>#REF!</v>
      </c>
      <c r="C85" s="971"/>
      <c r="D85" s="971"/>
      <c r="E85" s="971"/>
      <c r="F85" s="971"/>
      <c r="G85" s="971"/>
      <c r="H85" s="971"/>
      <c r="I85" s="971"/>
      <c r="J85" s="971"/>
      <c r="K85" s="971"/>
      <c r="L85" s="971"/>
      <c r="M85" s="971"/>
      <c r="N85" s="971"/>
      <c r="O85" s="971"/>
      <c r="P85" s="971"/>
      <c r="Q85" s="971"/>
      <c r="R85" s="971"/>
      <c r="S85" s="971"/>
    </row>
    <row r="86" spans="1:21" ht="17.25" hidden="1" customHeight="1">
      <c r="A86" s="49"/>
      <c r="B86" s="972"/>
      <c r="C86" s="973"/>
      <c r="D86" s="973"/>
      <c r="E86" s="973"/>
      <c r="F86" s="973"/>
      <c r="G86" s="973"/>
      <c r="H86" s="973"/>
      <c r="I86" s="973"/>
      <c r="J86" s="973"/>
      <c r="K86" s="973"/>
      <c r="L86" s="973"/>
      <c r="M86" s="973"/>
      <c r="N86" s="973"/>
      <c r="O86" s="973"/>
      <c r="P86" s="973"/>
      <c r="Q86" s="973"/>
      <c r="R86" s="973"/>
      <c r="S86" s="973"/>
    </row>
    <row r="87" spans="1:21" ht="17.25" hidden="1" customHeight="1">
      <c r="A87" s="50"/>
      <c r="B87" s="972"/>
      <c r="C87" s="973"/>
      <c r="D87" s="973"/>
      <c r="E87" s="973"/>
      <c r="F87" s="973"/>
      <c r="G87" s="973"/>
      <c r="H87" s="973"/>
      <c r="I87" s="973"/>
      <c r="J87" s="973"/>
      <c r="K87" s="973"/>
      <c r="L87" s="973"/>
      <c r="M87" s="973"/>
      <c r="N87" s="973"/>
      <c r="O87" s="973"/>
      <c r="P87" s="973"/>
      <c r="Q87" s="973"/>
      <c r="R87" s="973"/>
      <c r="S87" s="973"/>
    </row>
    <row r="88" spans="1:21" ht="17.25" hidden="1" customHeight="1">
      <c r="A88" s="26" t="s">
        <v>54</v>
      </c>
      <c r="B88" s="798" t="s">
        <v>655</v>
      </c>
      <c r="C88" s="944"/>
      <c r="D88" s="944"/>
      <c r="E88" s="944"/>
      <c r="F88" s="944"/>
      <c r="G88" s="944"/>
      <c r="H88" s="944"/>
      <c r="I88" s="944"/>
      <c r="J88" s="944"/>
      <c r="K88" s="944"/>
      <c r="L88" s="944"/>
      <c r="M88" s="944"/>
      <c r="N88" s="944"/>
      <c r="O88" s="944"/>
      <c r="P88" s="944"/>
      <c r="Q88" s="944"/>
      <c r="R88" s="944"/>
      <c r="S88" s="944"/>
    </row>
    <row r="89" spans="1:21" ht="17.25" customHeight="1">
      <c r="A89" s="26" t="s">
        <v>54</v>
      </c>
      <c r="B89" s="338" t="s">
        <v>656</v>
      </c>
      <c r="C89" s="339"/>
      <c r="D89" s="339"/>
      <c r="E89" s="934">
        <f>⑧海外セミナー実施予算概算!D41</f>
        <v>360000</v>
      </c>
      <c r="F89" s="935"/>
      <c r="G89" s="935"/>
      <c r="H89" s="935"/>
      <c r="I89" s="936" t="s">
        <v>724</v>
      </c>
      <c r="J89" s="936"/>
      <c r="K89" s="936"/>
      <c r="L89" s="936"/>
      <c r="M89" s="936"/>
      <c r="N89" s="936"/>
      <c r="O89" s="936"/>
      <c r="P89" s="936"/>
      <c r="Q89" s="936"/>
      <c r="R89" s="936"/>
      <c r="S89" s="937"/>
    </row>
    <row r="90" spans="1:21" ht="17.25" customHeight="1">
      <c r="A90" s="26" t="s">
        <v>277</v>
      </c>
      <c r="B90" s="797" t="s">
        <v>35</v>
      </c>
      <c r="C90" s="797"/>
      <c r="D90" s="797"/>
      <c r="E90" s="797"/>
      <c r="F90" s="797"/>
      <c r="G90" s="797"/>
      <c r="H90" s="797"/>
      <c r="I90" s="797"/>
      <c r="J90" s="797"/>
      <c r="K90" s="797"/>
      <c r="L90" s="797"/>
      <c r="M90" s="797"/>
      <c r="N90" s="797"/>
      <c r="O90" s="797"/>
      <c r="P90" s="797"/>
      <c r="Q90" s="797"/>
      <c r="R90" s="797"/>
      <c r="S90" s="798"/>
    </row>
    <row r="91" spans="1:21" ht="17.25" customHeight="1">
      <c r="A91" s="49"/>
      <c r="B91" s="315" t="s">
        <v>61</v>
      </c>
      <c r="C91" s="315"/>
      <c r="D91" s="315"/>
      <c r="E91" s="423">
        <f>⑤海外セミナー実施計画の概要!E78</f>
        <v>0</v>
      </c>
      <c r="F91" s="423"/>
      <c r="G91" s="423"/>
      <c r="H91" s="423"/>
      <c r="I91" s="423"/>
      <c r="J91" s="423"/>
      <c r="K91" s="423"/>
      <c r="L91" s="423"/>
      <c r="M91" s="423"/>
      <c r="N91" s="423"/>
      <c r="O91" s="423"/>
      <c r="P91" s="423"/>
      <c r="Q91" s="423"/>
      <c r="R91" s="423"/>
      <c r="S91" s="424"/>
      <c r="T91" s="315"/>
      <c r="U91" s="315"/>
    </row>
    <row r="92" spans="1:21" ht="17.25" customHeight="1">
      <c r="A92" s="49"/>
      <c r="B92" s="315" t="s">
        <v>152</v>
      </c>
      <c r="C92" s="315"/>
      <c r="D92" s="315"/>
      <c r="E92" s="951">
        <f>⑤海外セミナー実施計画の概要!E79</f>
        <v>0</v>
      </c>
      <c r="F92" s="952"/>
      <c r="G92" s="952"/>
      <c r="H92" s="952"/>
      <c r="I92" s="952"/>
      <c r="J92" s="952"/>
      <c r="K92" s="952"/>
      <c r="L92" s="952"/>
      <c r="M92" s="952"/>
      <c r="N92" s="952"/>
      <c r="O92" s="952"/>
      <c r="P92" s="952"/>
      <c r="Q92" s="952"/>
      <c r="R92" s="952"/>
      <c r="S92" s="960"/>
      <c r="T92" s="315"/>
      <c r="U92" s="315"/>
    </row>
    <row r="93" spans="1:21" ht="17.25" hidden="1" customHeight="1">
      <c r="A93" s="49"/>
      <c r="B93" s="382" t="s">
        <v>364</v>
      </c>
      <c r="C93" s="382"/>
      <c r="D93" s="382"/>
      <c r="E93" s="961" t="s">
        <v>367</v>
      </c>
      <c r="F93" s="952"/>
      <c r="G93" s="952"/>
      <c r="H93" s="952"/>
      <c r="I93" s="952"/>
      <c r="J93" s="952"/>
      <c r="K93" s="952"/>
      <c r="L93" s="952"/>
      <c r="M93" s="952"/>
      <c r="N93" s="952"/>
      <c r="O93" s="952"/>
      <c r="P93" s="952"/>
      <c r="Q93" s="952"/>
      <c r="R93" s="952"/>
      <c r="S93" s="960"/>
      <c r="T93" s="315"/>
      <c r="U93" s="315"/>
    </row>
    <row r="94" spans="1:21" ht="17.25" hidden="1" customHeight="1">
      <c r="A94" s="49"/>
      <c r="B94" s="382" t="s">
        <v>72</v>
      </c>
      <c r="C94" s="382"/>
      <c r="D94" s="382"/>
      <c r="E94" s="962" t="s">
        <v>365</v>
      </c>
      <c r="F94" s="952"/>
      <c r="G94" s="952"/>
      <c r="H94" s="952"/>
      <c r="I94" s="952"/>
      <c r="J94" s="425"/>
      <c r="K94" s="423"/>
      <c r="L94" s="425"/>
      <c r="M94" s="423"/>
      <c r="N94" s="426"/>
      <c r="O94" s="426"/>
      <c r="P94" s="426"/>
      <c r="Q94" s="427"/>
      <c r="R94" s="425"/>
      <c r="S94" s="428"/>
      <c r="T94" s="315"/>
      <c r="U94" s="315"/>
    </row>
    <row r="95" spans="1:21" ht="17.25" hidden="1" customHeight="1">
      <c r="A95" s="49"/>
      <c r="B95" s="382" t="s">
        <v>74</v>
      </c>
      <c r="C95" s="382"/>
      <c r="D95" s="382"/>
      <c r="E95" s="962" t="s">
        <v>287</v>
      </c>
      <c r="F95" s="952"/>
      <c r="G95" s="952"/>
      <c r="H95" s="952"/>
      <c r="I95" s="952"/>
      <c r="J95" s="425"/>
      <c r="K95" s="425"/>
      <c r="L95" s="425"/>
      <c r="M95" s="423"/>
      <c r="N95" s="426"/>
      <c r="O95" s="426"/>
      <c r="P95" s="426"/>
      <c r="Q95" s="427"/>
      <c r="R95" s="425"/>
      <c r="S95" s="428"/>
      <c r="T95" s="315"/>
      <c r="U95" s="315"/>
    </row>
    <row r="96" spans="1:21" ht="17.25" hidden="1" customHeight="1">
      <c r="A96" s="49"/>
      <c r="B96" s="315" t="s">
        <v>368</v>
      </c>
      <c r="C96" s="315"/>
      <c r="D96" s="315"/>
      <c r="E96" s="951"/>
      <c r="F96" s="952"/>
      <c r="G96" s="952"/>
      <c r="H96" s="952"/>
      <c r="I96" s="952"/>
      <c r="J96" s="423"/>
      <c r="K96" s="423"/>
      <c r="L96" s="423"/>
      <c r="M96" s="423"/>
      <c r="N96" s="426"/>
      <c r="O96" s="426"/>
      <c r="P96" s="423"/>
      <c r="Q96" s="423"/>
      <c r="R96" s="426"/>
      <c r="S96" s="429"/>
      <c r="T96" s="315"/>
      <c r="U96" s="315"/>
    </row>
    <row r="97" spans="1:21" ht="17.25" hidden="1" customHeight="1">
      <c r="A97" s="49"/>
      <c r="B97" s="315" t="s">
        <v>374</v>
      </c>
      <c r="C97" s="315"/>
      <c r="D97" s="315"/>
      <c r="E97" s="953"/>
      <c r="F97" s="952"/>
      <c r="G97" s="952"/>
      <c r="H97" s="952"/>
      <c r="I97" s="952"/>
      <c r="J97" s="423"/>
      <c r="K97" s="430"/>
      <c r="L97" s="423"/>
      <c r="M97" s="431"/>
      <c r="N97" s="423"/>
      <c r="O97" s="423"/>
      <c r="P97" s="423"/>
      <c r="Q97" s="423"/>
      <c r="R97" s="423"/>
      <c r="S97" s="424"/>
      <c r="T97" s="315"/>
      <c r="U97" s="315"/>
    </row>
    <row r="98" spans="1:21" ht="17.25" hidden="1" customHeight="1">
      <c r="A98" s="49"/>
      <c r="B98" s="315" t="s">
        <v>375</v>
      </c>
      <c r="C98" s="315"/>
      <c r="D98" s="315"/>
      <c r="E98" s="953"/>
      <c r="F98" s="952"/>
      <c r="G98" s="952"/>
      <c r="H98" s="952"/>
      <c r="I98" s="952"/>
      <c r="J98" s="432"/>
      <c r="K98" s="430"/>
      <c r="L98" s="433"/>
      <c r="M98" s="431"/>
      <c r="N98" s="434"/>
      <c r="O98" s="435"/>
      <c r="P98" s="436"/>
      <c r="Q98" s="423"/>
      <c r="R98" s="437"/>
      <c r="S98" s="438"/>
      <c r="T98" s="315"/>
      <c r="U98" s="315"/>
    </row>
    <row r="99" spans="1:21" ht="17.25" customHeight="1">
      <c r="A99" s="49"/>
      <c r="B99" s="315" t="s">
        <v>369</v>
      </c>
      <c r="C99" s="315"/>
      <c r="D99" s="315"/>
      <c r="E99" s="954" t="str">
        <f>⑤海外セミナー実施計画の概要!E86</f>
        <v>1975年</v>
      </c>
      <c r="F99" s="955"/>
      <c r="G99" s="955"/>
      <c r="H99" s="423"/>
      <c r="I99" s="423"/>
      <c r="J99" s="432"/>
      <c r="K99" s="430"/>
      <c r="L99" s="433"/>
      <c r="M99" s="431"/>
      <c r="N99" s="434"/>
      <c r="O99" s="435"/>
      <c r="P99" s="436"/>
      <c r="Q99" s="423"/>
      <c r="R99" s="437"/>
      <c r="S99" s="438"/>
      <c r="T99" s="315"/>
      <c r="U99" s="315"/>
    </row>
    <row r="100" spans="1:21" ht="17.25" customHeight="1">
      <c r="A100" s="49"/>
      <c r="B100" s="126" t="s">
        <v>370</v>
      </c>
      <c r="C100" s="315"/>
      <c r="D100" s="315"/>
      <c r="E100" s="956">
        <f>⑤海外セミナー実施計画の概要!E87</f>
        <v>530</v>
      </c>
      <c r="F100" s="957"/>
      <c r="G100" s="955"/>
      <c r="H100" s="423"/>
      <c r="I100" s="423"/>
      <c r="J100" s="432"/>
      <c r="K100" s="430"/>
      <c r="L100" s="433"/>
      <c r="M100" s="431"/>
      <c r="N100" s="434"/>
      <c r="O100" s="435"/>
      <c r="P100" s="436"/>
      <c r="Q100" s="423"/>
      <c r="R100" s="437"/>
      <c r="S100" s="438"/>
      <c r="T100" s="315"/>
      <c r="U100" s="315"/>
    </row>
    <row r="101" spans="1:21" ht="17.25" customHeight="1">
      <c r="A101" s="49"/>
      <c r="B101" s="383" t="s">
        <v>371</v>
      </c>
      <c r="C101" s="315"/>
      <c r="D101" s="315"/>
      <c r="E101" s="958">
        <f>⑤海外セミナー実施計画の概要!E88</f>
        <v>150000</v>
      </c>
      <c r="F101" s="959"/>
      <c r="G101" s="955"/>
      <c r="H101" s="423"/>
      <c r="I101" s="423"/>
      <c r="J101" s="432"/>
      <c r="K101" s="430"/>
      <c r="L101" s="433"/>
      <c r="M101" s="431"/>
      <c r="N101" s="439"/>
      <c r="O101" s="440"/>
      <c r="P101" s="436"/>
      <c r="Q101" s="423"/>
      <c r="R101" s="437"/>
      <c r="S101" s="438"/>
      <c r="T101" s="315"/>
      <c r="U101" s="315"/>
    </row>
    <row r="102" spans="1:21" ht="17.25" customHeight="1">
      <c r="A102" s="50"/>
      <c r="B102" s="947" t="s">
        <v>372</v>
      </c>
      <c r="C102" s="948"/>
      <c r="D102" s="948"/>
      <c r="E102" s="949">
        <f>⑤海外セミナー実施計画の概要!E89</f>
        <v>0.49</v>
      </c>
      <c r="F102" s="950"/>
      <c r="G102" s="950"/>
      <c r="H102" s="441"/>
      <c r="I102" s="441"/>
      <c r="J102" s="442"/>
      <c r="K102" s="443"/>
      <c r="L102" s="444"/>
      <c r="M102" s="445"/>
      <c r="N102" s="446"/>
      <c r="O102" s="447"/>
      <c r="P102" s="448"/>
      <c r="Q102" s="441"/>
      <c r="R102" s="449"/>
      <c r="S102" s="450"/>
      <c r="T102" s="315"/>
      <c r="U102" s="315"/>
    </row>
  </sheetData>
  <mergeCells count="113">
    <mergeCell ref="A1:H1"/>
    <mergeCell ref="A5:S5"/>
    <mergeCell ref="D71:S71"/>
    <mergeCell ref="B88:S88"/>
    <mergeCell ref="F22:S22"/>
    <mergeCell ref="B85:S87"/>
    <mergeCell ref="C81:D81"/>
    <mergeCell ref="E81:H81"/>
    <mergeCell ref="C82:F82"/>
    <mergeCell ref="H82:R82"/>
    <mergeCell ref="B83:E83"/>
    <mergeCell ref="B84:S84"/>
    <mergeCell ref="G77:K77"/>
    <mergeCell ref="G78:K78"/>
    <mergeCell ref="G79:K79"/>
    <mergeCell ref="M79:R79"/>
    <mergeCell ref="G80:K80"/>
    <mergeCell ref="M80:R80"/>
    <mergeCell ref="G74:K74"/>
    <mergeCell ref="M74:R74"/>
    <mergeCell ref="G75:K75"/>
    <mergeCell ref="M75:R75"/>
    <mergeCell ref="G76:K76"/>
    <mergeCell ref="M76:R76"/>
    <mergeCell ref="B102:D102"/>
    <mergeCell ref="E102:G102"/>
    <mergeCell ref="E96:I96"/>
    <mergeCell ref="E97:I97"/>
    <mergeCell ref="E98:I98"/>
    <mergeCell ref="E99:G99"/>
    <mergeCell ref="E100:G100"/>
    <mergeCell ref="E101:G101"/>
    <mergeCell ref="B90:S90"/>
    <mergeCell ref="E92:S92"/>
    <mergeCell ref="E93:S93"/>
    <mergeCell ref="E94:I94"/>
    <mergeCell ref="E95:I95"/>
    <mergeCell ref="E89:H89"/>
    <mergeCell ref="I89:S89"/>
    <mergeCell ref="G73:K73"/>
    <mergeCell ref="C64:E64"/>
    <mergeCell ref="F64:P64"/>
    <mergeCell ref="Q64:S64"/>
    <mergeCell ref="B65:S65"/>
    <mergeCell ref="B66:S69"/>
    <mergeCell ref="B70:S70"/>
    <mergeCell ref="C72:D72"/>
    <mergeCell ref="E72:H72"/>
    <mergeCell ref="N44:R44"/>
    <mergeCell ref="B46:K46"/>
    <mergeCell ref="C62:E62"/>
    <mergeCell ref="F62:P62"/>
    <mergeCell ref="Q62:S62"/>
    <mergeCell ref="C63:E63"/>
    <mergeCell ref="F63:P63"/>
    <mergeCell ref="Q63:S63"/>
    <mergeCell ref="C60:E60"/>
    <mergeCell ref="F60:P60"/>
    <mergeCell ref="Q60:S60"/>
    <mergeCell ref="C61:E61"/>
    <mergeCell ref="F61:P61"/>
    <mergeCell ref="Q61:S61"/>
    <mergeCell ref="B47:S50"/>
    <mergeCell ref="B51:K51"/>
    <mergeCell ref="B52:S55"/>
    <mergeCell ref="B12:E12"/>
    <mergeCell ref="G12:S12"/>
    <mergeCell ref="G13:S13"/>
    <mergeCell ref="B14:E14"/>
    <mergeCell ref="F14:F15"/>
    <mergeCell ref="G14:S15"/>
    <mergeCell ref="B59:D59"/>
    <mergeCell ref="E59:H59"/>
    <mergeCell ref="J59:O59"/>
    <mergeCell ref="B20:S20"/>
    <mergeCell ref="B22:D22"/>
    <mergeCell ref="B56:S56"/>
    <mergeCell ref="B57:D57"/>
    <mergeCell ref="G57:H57"/>
    <mergeCell ref="I57:N57"/>
    <mergeCell ref="F21:G21"/>
    <mergeCell ref="H21:S21"/>
    <mergeCell ref="B23:S23"/>
    <mergeCell ref="B25:S28"/>
    <mergeCell ref="B31:S34"/>
    <mergeCell ref="B37:S40"/>
    <mergeCell ref="B44:D44"/>
    <mergeCell ref="E44:K44"/>
    <mergeCell ref="L44:M44"/>
    <mergeCell ref="G7:P7"/>
    <mergeCell ref="G8:P8"/>
    <mergeCell ref="Q7:Q8"/>
    <mergeCell ref="B19:E19"/>
    <mergeCell ref="A3:S3"/>
    <mergeCell ref="A7:E8"/>
    <mergeCell ref="R7:S7"/>
    <mergeCell ref="R8:S8"/>
    <mergeCell ref="F16:F17"/>
    <mergeCell ref="G16:S17"/>
    <mergeCell ref="B18:S18"/>
    <mergeCell ref="R9:S9"/>
    <mergeCell ref="F10:G10"/>
    <mergeCell ref="H10:S10"/>
    <mergeCell ref="F11:G11"/>
    <mergeCell ref="H11:S11"/>
    <mergeCell ref="F9:G9"/>
    <mergeCell ref="H9:I9"/>
    <mergeCell ref="J9:K9"/>
    <mergeCell ref="L9:O9"/>
    <mergeCell ref="P9:Q9"/>
    <mergeCell ref="A4:S4"/>
    <mergeCell ref="G19:J19"/>
    <mergeCell ref="L19:N19"/>
  </mergeCells>
  <phoneticPr fontId="1"/>
  <dataValidations count="2">
    <dataValidation type="list" allowBlank="1" showInputMessage="1" showErrorMessage="1" sqref="V10:W11 Z9:AA9" xr:uid="{72F6D166-A5B9-4FE6-9358-ACA5A8EE3A07}">
      <formula1>"通常型, 第三国型"</formula1>
    </dataValidation>
    <dataValidation type="list" allowBlank="1" showInputMessage="1" showErrorMessage="1" errorTitle="入力エラー" error="プルダウンより選択してください。" sqref="B72 B81 F73:F80 F83" xr:uid="{09417F26-8493-4880-A42B-39B124D0CC28}">
      <formula1>"□,☑"</formula1>
    </dataValidation>
  </dataValidations>
  <printOptions horizontalCentered="1"/>
  <pageMargins left="0.51181102362204722" right="0.51181102362204722" top="0.74803149606299213" bottom="0.55118110236220474" header="0.31496062992125984" footer="0.31496062992125984"/>
  <pageSetup paperSize="9" scale="89" fitToHeight="2" orientation="portrait" blackAndWhite="1" r:id="rId1"/>
  <rowBreaks count="1" manualBreakCount="1">
    <brk id="69" max="18" man="1"/>
  </rowBreaks>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37FFC2-7E5C-43C4-BB23-33D7882E3272}">
  <sheetPr>
    <tabColor theme="0" tint="-0.499984740745262"/>
  </sheetPr>
  <dimension ref="A1:J25"/>
  <sheetViews>
    <sheetView zoomScale="70" zoomScaleNormal="70" workbookViewId="0">
      <selection activeCell="P22" sqref="P22"/>
    </sheetView>
  </sheetViews>
  <sheetFormatPr defaultColWidth="8.75" defaultRowHeight="13.5"/>
  <cols>
    <col min="1" max="1" width="5.75" style="3" customWidth="1"/>
    <col min="2" max="2" width="8.75" style="3"/>
    <col min="3" max="3" width="11.625" style="3" customWidth="1"/>
    <col min="4" max="16384" width="8.75" style="3"/>
  </cols>
  <sheetData>
    <row r="1" spans="1:10" ht="18" customHeight="1">
      <c r="H1" s="586" t="s">
        <v>687</v>
      </c>
      <c r="I1" s="586"/>
      <c r="J1" s="586"/>
    </row>
    <row r="2" spans="1:10" ht="18" customHeight="1">
      <c r="H2" s="586" t="s">
        <v>686</v>
      </c>
      <c r="I2" s="586"/>
      <c r="J2" s="586"/>
    </row>
    <row r="3" spans="1:10" ht="15.95" customHeight="1">
      <c r="A3" s="945" t="str">
        <f>③海外セミナー実施申請書!E14</f>
        <v>株式会社AOTS</v>
      </c>
      <c r="B3" s="945"/>
      <c r="C3" s="945"/>
      <c r="D3" s="945"/>
    </row>
    <row r="4" spans="1:10" ht="15.95" customHeight="1">
      <c r="A4" s="3" t="str">
        <f>③海外セミナー実施申請書!D19</f>
        <v>代表取締役</v>
      </c>
    </row>
    <row r="5" spans="1:10" ht="15.95" customHeight="1">
      <c r="A5" s="393" t="str">
        <f>③海外セミナー実施申請書!D20</f>
        <v>田中　太郎</v>
      </c>
    </row>
    <row r="7" spans="1:10" ht="20.100000000000001" customHeight="1">
      <c r="G7" s="980" t="s">
        <v>688</v>
      </c>
      <c r="H7" s="980"/>
      <c r="I7" s="980"/>
      <c r="J7" s="980"/>
    </row>
    <row r="8" spans="1:10" ht="20.100000000000001" customHeight="1">
      <c r="G8" s="21" t="s">
        <v>689</v>
      </c>
      <c r="H8" s="980" t="s">
        <v>690</v>
      </c>
      <c r="I8" s="980"/>
      <c r="J8" s="980"/>
    </row>
    <row r="13" spans="1:10" ht="37.5" customHeight="1">
      <c r="A13" s="662" t="str">
        <f>①海外セミナー実施希望申込書!D7</f>
        <v>アジア等ゼロエミッション化人材育成等事業</v>
      </c>
      <c r="B13" s="662"/>
      <c r="C13" s="662"/>
      <c r="D13" s="662"/>
      <c r="E13" s="662"/>
      <c r="F13" s="662"/>
      <c r="G13" s="662"/>
      <c r="H13" s="662"/>
      <c r="I13" s="662"/>
      <c r="J13" s="662"/>
    </row>
    <row r="14" spans="1:10" ht="23.1" customHeight="1">
      <c r="A14" s="662" t="s">
        <v>691</v>
      </c>
      <c r="B14" s="662"/>
      <c r="C14" s="662"/>
      <c r="D14" s="662"/>
      <c r="E14" s="662"/>
      <c r="F14" s="662"/>
      <c r="G14" s="662"/>
      <c r="H14" s="662"/>
      <c r="I14" s="662"/>
      <c r="J14" s="662"/>
    </row>
    <row r="16" spans="1:10" ht="154.5" customHeight="1">
      <c r="A16" s="752" t="s">
        <v>854</v>
      </c>
      <c r="B16" s="945"/>
      <c r="C16" s="945"/>
      <c r="D16" s="945"/>
      <c r="E16" s="945"/>
      <c r="F16" s="945"/>
      <c r="G16" s="945"/>
      <c r="H16" s="945"/>
      <c r="I16" s="945"/>
      <c r="J16" s="945"/>
    </row>
    <row r="18" spans="1:10" ht="23.1" customHeight="1">
      <c r="A18" s="662" t="s">
        <v>97</v>
      </c>
      <c r="B18" s="662"/>
      <c r="C18" s="662"/>
      <c r="D18" s="662"/>
      <c r="E18" s="662"/>
      <c r="F18" s="662"/>
      <c r="G18" s="662"/>
      <c r="H18" s="662"/>
      <c r="I18" s="662"/>
      <c r="J18" s="662"/>
    </row>
    <row r="19" spans="1:10" ht="23.1" customHeight="1">
      <c r="A19" s="21"/>
      <c r="B19" s="21"/>
      <c r="C19" s="21"/>
      <c r="D19" s="21"/>
      <c r="E19" s="21"/>
      <c r="F19" s="21"/>
      <c r="G19" s="21"/>
      <c r="H19" s="21"/>
      <c r="I19" s="21"/>
      <c r="J19" s="21"/>
    </row>
    <row r="20" spans="1:10" ht="29.1" customHeight="1">
      <c r="B20" s="979" t="s">
        <v>855</v>
      </c>
      <c r="C20" s="979"/>
      <c r="D20" s="945" t="str">
        <f>⑤海外セミナー実施計画の概要!G6</f>
        <v>インドネシア・ジャカルタ</v>
      </c>
      <c r="E20" s="945"/>
      <c r="F20" s="945"/>
      <c r="G20" s="945"/>
      <c r="H20" s="945"/>
      <c r="I20" s="945"/>
      <c r="J20" s="945"/>
    </row>
    <row r="21" spans="1:10" ht="29.1" customHeight="1">
      <c r="B21" s="979" t="s">
        <v>856</v>
      </c>
      <c r="C21" s="979"/>
      <c r="D21" s="945" t="str">
        <f>⑤海外セミナー実施計画の概要!G8</f>
        <v>現場リーダーのための5Sの基本と生産管理研修</v>
      </c>
      <c r="E21" s="945"/>
      <c r="F21" s="945"/>
      <c r="G21" s="945"/>
      <c r="H21" s="945"/>
      <c r="I21" s="945"/>
      <c r="J21" s="945"/>
    </row>
    <row r="22" spans="1:10" ht="29.1" customHeight="1">
      <c r="B22" s="979" t="s">
        <v>857</v>
      </c>
      <c r="C22" s="979"/>
      <c r="D22" s="978">
        <f>⑤海外セミナー実施計画の概要!L13</f>
        <v>5</v>
      </c>
      <c r="E22" s="978"/>
      <c r="F22" s="978"/>
      <c r="G22" s="978"/>
      <c r="H22" s="978"/>
      <c r="I22" s="978"/>
      <c r="J22" s="978"/>
    </row>
    <row r="23" spans="1:10" ht="23.45" customHeight="1"/>
    <row r="25" spans="1:10">
      <c r="J25" s="4" t="s">
        <v>692</v>
      </c>
    </row>
  </sheetData>
  <mergeCells count="15">
    <mergeCell ref="H2:J2"/>
    <mergeCell ref="H1:J1"/>
    <mergeCell ref="A3:D3"/>
    <mergeCell ref="G7:J7"/>
    <mergeCell ref="A13:J13"/>
    <mergeCell ref="A14:J14"/>
    <mergeCell ref="A16:J16"/>
    <mergeCell ref="A18:J18"/>
    <mergeCell ref="H8:J8"/>
    <mergeCell ref="D20:J20"/>
    <mergeCell ref="D21:J21"/>
    <mergeCell ref="D22:J22"/>
    <mergeCell ref="B20:C20"/>
    <mergeCell ref="B21:C21"/>
    <mergeCell ref="B22:C22"/>
  </mergeCells>
  <phoneticPr fontId="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C62A0-846A-4D8D-82EB-00256F77D6FD}">
  <sheetPr>
    <tabColor theme="0" tint="-0.499984740745262"/>
  </sheetPr>
  <dimension ref="A1:AR2"/>
  <sheetViews>
    <sheetView topLeftCell="H1" workbookViewId="0">
      <selection activeCell="S3" sqref="S3"/>
    </sheetView>
  </sheetViews>
  <sheetFormatPr defaultColWidth="12.625" defaultRowHeight="12"/>
  <cols>
    <col min="1" max="5" width="9.25" style="235" customWidth="1"/>
    <col min="6" max="15" width="12.625" style="235"/>
    <col min="16" max="43" width="12.625" style="475"/>
    <col min="44" max="16384" width="12.625" style="235"/>
  </cols>
  <sheetData>
    <row r="1" spans="1:44" s="238" customFormat="1">
      <c r="A1" s="470" t="s">
        <v>749</v>
      </c>
      <c r="B1" s="470" t="s">
        <v>765</v>
      </c>
      <c r="C1" s="470" t="s">
        <v>766</v>
      </c>
      <c r="D1" s="470" t="s">
        <v>932</v>
      </c>
      <c r="E1" s="470" t="s">
        <v>24</v>
      </c>
      <c r="F1" s="470" t="s">
        <v>750</v>
      </c>
      <c r="G1" s="470" t="s">
        <v>771</v>
      </c>
      <c r="H1" s="470" t="s">
        <v>780</v>
      </c>
      <c r="I1" s="470" t="s">
        <v>751</v>
      </c>
      <c r="J1" s="470" t="s">
        <v>768</v>
      </c>
      <c r="K1" s="470" t="s">
        <v>769</v>
      </c>
      <c r="L1" s="470" t="s">
        <v>911</v>
      </c>
      <c r="M1" s="470" t="s">
        <v>912</v>
      </c>
      <c r="N1" s="470" t="s">
        <v>752</v>
      </c>
      <c r="O1" s="470" t="s">
        <v>792</v>
      </c>
      <c r="P1" s="471" t="s">
        <v>913</v>
      </c>
      <c r="Q1" s="476" t="s">
        <v>770</v>
      </c>
      <c r="R1" s="471" t="s">
        <v>914</v>
      </c>
      <c r="S1" s="471" t="s">
        <v>915</v>
      </c>
      <c r="T1" s="471" t="s">
        <v>480</v>
      </c>
      <c r="U1" s="471" t="s">
        <v>482</v>
      </c>
      <c r="V1" s="471" t="s">
        <v>916</v>
      </c>
      <c r="W1" s="471" t="s">
        <v>917</v>
      </c>
      <c r="X1" s="471" t="s">
        <v>867</v>
      </c>
      <c r="Y1" s="471" t="s">
        <v>753</v>
      </c>
      <c r="Z1" s="471" t="s">
        <v>754</v>
      </c>
      <c r="AA1" s="471" t="s">
        <v>755</v>
      </c>
      <c r="AB1" s="471" t="s">
        <v>868</v>
      </c>
      <c r="AC1" s="471" t="s">
        <v>869</v>
      </c>
      <c r="AD1" s="471" t="s">
        <v>908</v>
      </c>
      <c r="AE1" s="471" t="s">
        <v>918</v>
      </c>
      <c r="AF1" s="471" t="s">
        <v>919</v>
      </c>
      <c r="AG1" s="471" t="s">
        <v>756</v>
      </c>
      <c r="AH1" s="471" t="s">
        <v>757</v>
      </c>
      <c r="AI1" s="471" t="s">
        <v>559</v>
      </c>
      <c r="AJ1" s="471" t="s">
        <v>560</v>
      </c>
      <c r="AK1" s="471" t="s">
        <v>405</v>
      </c>
      <c r="AL1" s="471" t="s">
        <v>496</v>
      </c>
      <c r="AM1" s="471" t="s">
        <v>758</v>
      </c>
      <c r="AN1" s="471" t="s">
        <v>759</v>
      </c>
      <c r="AO1" s="471" t="s">
        <v>760</v>
      </c>
      <c r="AP1" s="471" t="s">
        <v>761</v>
      </c>
      <c r="AQ1" s="471" t="s">
        <v>762</v>
      </c>
      <c r="AR1" s="471" t="s">
        <v>876</v>
      </c>
    </row>
    <row r="2" spans="1:44" s="238" customFormat="1">
      <c r="A2" s="472" t="s">
        <v>763</v>
      </c>
      <c r="B2" s="472" t="str">
        <f>①海外セミナー実施希望申込書!D7</f>
        <v>アジア等ゼロエミッション化人材育成等事業</v>
      </c>
      <c r="C2" s="472" t="str">
        <f>①海外セミナー実施希望申込書!D8</f>
        <v>先進技術展開（グリーン成長戦略）分野に係る人材育成事業</v>
      </c>
      <c r="D2" s="472" t="str">
        <f>①海外セミナー実施希望申込書!J7</f>
        <v>海外セミナー</v>
      </c>
      <c r="E2" s="472" t="str">
        <f>①海外セミナー実施希望申込書!K7</f>
        <v>対面</v>
      </c>
      <c r="F2" s="472" t="str">
        <f>③海外セミナー実施申請書!E14</f>
        <v>株式会社AOTS</v>
      </c>
      <c r="G2" s="472" t="str">
        <f>①海外セミナー実施希望申込書!K8</f>
        <v>大企業</v>
      </c>
      <c r="H2" s="484">
        <f>⑫海外セミナー完了報告及び精算払請求書!D43</f>
        <v>0.66666666666666663</v>
      </c>
      <c r="I2" s="472" t="str">
        <f>⑤海外セミナー実施計画の概要!G6</f>
        <v>インドネシア・ジャカルタ</v>
      </c>
      <c r="J2" s="472">
        <f>⑤海外セミナー実施計画の概要!B15</f>
        <v>20</v>
      </c>
      <c r="K2" s="472">
        <f>⑤海外セミナー実施計画の概要!F15</f>
        <v>0</v>
      </c>
      <c r="L2" s="473">
        <f>⑤海外セミナー実施計画の概要!B13</f>
        <v>0</v>
      </c>
      <c r="M2" s="473">
        <f>⑤海外セミナー実施計画の概要!G13</f>
        <v>0</v>
      </c>
      <c r="N2" s="472">
        <f>⑤海外セミナー実施計画の概要!L13</f>
        <v>5</v>
      </c>
      <c r="O2" s="472" t="str">
        <f>⑤海外セミナー実施計画の概要!G8</f>
        <v>現場リーダーのための5Sの基本と生産管理研修</v>
      </c>
      <c r="P2" s="474">
        <f>⑧海外セミナー実施予算概算!D41</f>
        <v>360000</v>
      </c>
      <c r="Q2" s="474">
        <f>ROUND(P2*H2,0)</f>
        <v>240000</v>
      </c>
      <c r="R2" s="474">
        <f>P2-Q2</f>
        <v>120000</v>
      </c>
      <c r="S2" s="474">
        <f>ROUNDDOWN(P2*0.08,0)</f>
        <v>28800</v>
      </c>
      <c r="T2" s="474">
        <f>VLOOKUP(T$1,⑧海外セミナー実施予算概算!$B$5:$D$39,3,FALSE)</f>
        <v>100000</v>
      </c>
      <c r="U2" s="474">
        <f>VLOOKUP(U$1,⑧海外セミナー実施予算概算!$B$5:$D$39,3,FALSE)</f>
        <v>0</v>
      </c>
      <c r="V2" s="474"/>
      <c r="W2" s="474">
        <f>⑧海外セミナー実施予算概算!D7</f>
        <v>260000</v>
      </c>
      <c r="X2" s="474">
        <f>VLOOKUP(X$1,⑧海外セミナー実施予算概算!$B$5:$D$39,3,FALSE)</f>
        <v>0</v>
      </c>
      <c r="Y2" s="474">
        <f>⑧海外セミナー実施予算概算!D18</f>
        <v>0</v>
      </c>
      <c r="Z2" s="474">
        <f>⑧海外セミナー実施予算概算!D19</f>
        <v>0</v>
      </c>
      <c r="AA2" s="474">
        <f>⑧海外セミナー実施予算概算!D20</f>
        <v>0</v>
      </c>
      <c r="AB2" s="474">
        <f>⑧海外セミナー実施予算概算!D22</f>
        <v>0</v>
      </c>
      <c r="AC2" s="474">
        <f>⑧海外セミナー実施予算概算!D23</f>
        <v>0</v>
      </c>
      <c r="AD2" s="474">
        <f>⑧海外セミナー実施予算概算!D24</f>
        <v>0</v>
      </c>
      <c r="AE2" s="474">
        <f>⑧海外セミナー実施予算概算!D25</f>
        <v>0</v>
      </c>
      <c r="AF2" s="474">
        <f>⑧海外セミナー実施予算概算!D26</f>
        <v>0</v>
      </c>
      <c r="AG2" s="474">
        <f>⑧海外セミナー実施予算概算!D28</f>
        <v>0</v>
      </c>
      <c r="AH2" s="474">
        <f>⑧海外セミナー実施予算概算!D29</f>
        <v>0</v>
      </c>
      <c r="AI2" s="474">
        <f>⑧海外セミナー実施予算概算!D30</f>
        <v>0</v>
      </c>
      <c r="AJ2" s="474">
        <f>⑧海外セミナー実施予算概算!D30</f>
        <v>0</v>
      </c>
      <c r="AK2" s="474">
        <f>⑧海外セミナー実施予算概算!D31</f>
        <v>0</v>
      </c>
      <c r="AL2" s="474">
        <f>⑧海外セミナー実施予算概算!D33</f>
        <v>0</v>
      </c>
      <c r="AM2" s="474">
        <f>⑧海外セミナー実施予算概算!D35</f>
        <v>0</v>
      </c>
      <c r="AN2" s="474">
        <f>⑧海外セミナー実施予算概算!D36</f>
        <v>0</v>
      </c>
      <c r="AO2" s="474">
        <f>⑧海外セミナー実施予算概算!D37</f>
        <v>0</v>
      </c>
      <c r="AP2" s="474">
        <f>⑧海外セミナー実施予算概算!D38</f>
        <v>0</v>
      </c>
      <c r="AQ2" s="474">
        <f>⑧海外セミナー実施予算概算!D39</f>
        <v>0</v>
      </c>
      <c r="AR2" s="474">
        <f>⑧海外セミナー実施予算概算!D40</f>
        <v>0</v>
      </c>
    </row>
  </sheetData>
  <phoneticPr fontId="1"/>
  <pageMargins left="0.7" right="0.7" top="0.75" bottom="0.75" header="0.3" footer="0.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59999389629810485"/>
  </sheetPr>
  <dimension ref="A1:M58"/>
  <sheetViews>
    <sheetView showGridLines="0" view="pageBreakPreview" topLeftCell="A22" zoomScale="70" zoomScaleNormal="100" zoomScaleSheetLayoutView="70" workbookViewId="0">
      <selection activeCell="Q59" sqref="Q59"/>
    </sheetView>
  </sheetViews>
  <sheetFormatPr defaultColWidth="9" defaultRowHeight="17.25" customHeight="1"/>
  <cols>
    <col min="1" max="1" width="3.375" style="3" bestFit="1" customWidth="1"/>
    <col min="2" max="2" width="9" style="3"/>
    <col min="3" max="3" width="9" style="3" customWidth="1"/>
    <col min="4" max="6" width="9" style="3"/>
    <col min="7" max="7" width="13.125" style="3" bestFit="1" customWidth="1"/>
    <col min="8" max="8" width="12.625" style="3" customWidth="1"/>
    <col min="9" max="9" width="9" style="3"/>
    <col min="10" max="10" width="3.375" style="3" customWidth="1"/>
    <col min="11" max="12" width="9" style="3"/>
    <col min="13" max="13" width="3.375" style="3" customWidth="1"/>
    <col min="14" max="16384" width="9" style="3"/>
  </cols>
  <sheetData>
    <row r="1" spans="1:13" ht="17.25" customHeight="1">
      <c r="M1" s="4" t="s">
        <v>177</v>
      </c>
    </row>
    <row r="2" spans="1:13" ht="17.25" customHeight="1">
      <c r="A2" s="599" t="s">
        <v>176</v>
      </c>
      <c r="B2" s="599"/>
      <c r="C2" s="599"/>
      <c r="D2" s="599"/>
      <c r="E2" s="599"/>
      <c r="F2" s="599"/>
      <c r="G2" s="599"/>
      <c r="H2" s="599"/>
      <c r="I2" s="599"/>
      <c r="J2" s="599"/>
      <c r="K2" s="599"/>
      <c r="L2" s="599"/>
      <c r="M2" s="599"/>
    </row>
    <row r="3" spans="1:13" ht="17.25" customHeight="1">
      <c r="I3" s="4"/>
      <c r="J3" s="4" t="s">
        <v>178</v>
      </c>
      <c r="K3" s="729">
        <v>45017</v>
      </c>
      <c r="L3" s="729"/>
      <c r="M3" s="729"/>
    </row>
    <row r="4" spans="1:13" ht="17.25" customHeight="1">
      <c r="A4" s="1021" t="s">
        <v>179</v>
      </c>
      <c r="B4" s="1021"/>
      <c r="C4" s="1021"/>
      <c r="D4" s="981"/>
      <c r="E4" s="982"/>
      <c r="F4" s="982"/>
      <c r="G4" s="982"/>
      <c r="H4" s="982"/>
      <c r="I4" s="982"/>
      <c r="J4" s="982"/>
      <c r="K4" s="61"/>
      <c r="L4" s="61"/>
      <c r="M4" s="62"/>
    </row>
    <row r="5" spans="1:13" ht="17.25" customHeight="1">
      <c r="A5" s="1022" t="s">
        <v>180</v>
      </c>
      <c r="B5" s="1022"/>
      <c r="C5" s="1022"/>
      <c r="D5" s="983">
        <f>⑤海外セミナー実施計画の概要!C58</f>
        <v>0</v>
      </c>
      <c r="E5" s="984"/>
      <c r="F5" s="984"/>
      <c r="G5" s="984"/>
      <c r="H5" s="984"/>
      <c r="I5" s="984"/>
      <c r="J5" s="984"/>
      <c r="K5" s="74" t="s">
        <v>181</v>
      </c>
      <c r="L5" s="1001"/>
      <c r="M5" s="1002"/>
    </row>
    <row r="6" spans="1:13" ht="17.25" customHeight="1">
      <c r="A6" s="631" t="s">
        <v>182</v>
      </c>
      <c r="B6" s="631"/>
      <c r="C6" s="631"/>
      <c r="D6" s="171">
        <v>0</v>
      </c>
      <c r="E6" s="172">
        <v>0</v>
      </c>
      <c r="F6" s="1031">
        <v>0</v>
      </c>
      <c r="G6" s="1032"/>
      <c r="H6" s="59"/>
      <c r="I6" s="71" t="s">
        <v>183</v>
      </c>
      <c r="J6" s="1023"/>
      <c r="K6" s="1024"/>
      <c r="L6" s="1024"/>
      <c r="M6" s="1025"/>
    </row>
    <row r="7" spans="1:13" ht="17.25" customHeight="1">
      <c r="A7" s="631" t="s">
        <v>184</v>
      </c>
      <c r="B7" s="631"/>
      <c r="C7" s="631"/>
      <c r="D7" s="1003"/>
      <c r="E7" s="1004"/>
      <c r="F7" s="1004"/>
      <c r="G7" s="1004"/>
      <c r="H7" s="1004"/>
      <c r="I7" s="1004"/>
      <c r="J7" s="1004"/>
      <c r="K7" s="1004"/>
      <c r="L7" s="1004"/>
      <c r="M7" s="1005"/>
    </row>
    <row r="8" spans="1:13" ht="17.25" customHeight="1">
      <c r="A8" s="631" t="s">
        <v>185</v>
      </c>
      <c r="B8" s="631"/>
      <c r="C8" s="631"/>
      <c r="D8" s="1006"/>
      <c r="E8" s="1007"/>
      <c r="F8" s="1007"/>
      <c r="G8" s="1007"/>
      <c r="H8" s="1007"/>
      <c r="I8" s="1007"/>
      <c r="J8" s="1007"/>
      <c r="K8" s="1007"/>
      <c r="L8" s="1007"/>
      <c r="M8" s="1008"/>
    </row>
    <row r="9" spans="1:13" ht="17.25" customHeight="1">
      <c r="A9" s="631"/>
      <c r="B9" s="631"/>
      <c r="C9" s="631"/>
      <c r="D9" s="993"/>
      <c r="E9" s="994"/>
      <c r="F9" s="994"/>
      <c r="G9" s="994"/>
      <c r="H9" s="994"/>
      <c r="I9" s="994"/>
      <c r="J9" s="994"/>
      <c r="K9" s="994"/>
      <c r="L9" s="994"/>
      <c r="M9" s="995"/>
    </row>
    <row r="10" spans="1:13" ht="17.25" customHeight="1">
      <c r="A10" s="631" t="s">
        <v>186</v>
      </c>
      <c r="B10" s="631"/>
      <c r="C10" s="631"/>
      <c r="D10" s="1028"/>
      <c r="E10" s="1029"/>
      <c r="F10" s="1030"/>
      <c r="G10" s="1026"/>
      <c r="H10" s="1027"/>
      <c r="I10" s="118" t="s">
        <v>187</v>
      </c>
      <c r="J10" s="985">
        <v>0</v>
      </c>
      <c r="K10" s="986"/>
      <c r="L10" s="1009">
        <v>0</v>
      </c>
      <c r="M10" s="1010"/>
    </row>
    <row r="11" spans="1:13" ht="17.25" customHeight="1">
      <c r="A11" s="631" t="s">
        <v>188</v>
      </c>
      <c r="B11" s="631"/>
      <c r="C11" s="631"/>
      <c r="D11" s="1011"/>
      <c r="E11" s="1012"/>
      <c r="F11" s="1012"/>
      <c r="G11" s="1012"/>
      <c r="H11" s="1012"/>
      <c r="I11" s="1012"/>
      <c r="J11" s="1012"/>
      <c r="K11" s="1012"/>
      <c r="L11" s="1012"/>
      <c r="M11" s="1013"/>
    </row>
    <row r="12" spans="1:13" ht="17.25" customHeight="1">
      <c r="A12" s="631" t="s">
        <v>189</v>
      </c>
      <c r="B12" s="631"/>
      <c r="C12" s="631"/>
      <c r="D12" s="1019">
        <f>⑤海外セミナー実施計画の概要!I54</f>
        <v>0</v>
      </c>
      <c r="E12" s="1019"/>
      <c r="F12" s="57" t="s">
        <v>190</v>
      </c>
      <c r="G12" s="173" t="str">
        <f>IF(⑤海外セミナー実施計画の概要!E55="あり","要","不要")</f>
        <v>不要</v>
      </c>
      <c r="H12" s="996">
        <f>⑤海外セミナー実施計画の概要!E56</f>
        <v>0</v>
      </c>
      <c r="I12" s="997"/>
      <c r="J12" s="70" t="s">
        <v>192</v>
      </c>
      <c r="K12" s="997">
        <f>⑤海外セミナー実施計画の概要!J56</f>
        <v>0</v>
      </c>
      <c r="L12" s="997"/>
      <c r="M12" s="1020"/>
    </row>
    <row r="13" spans="1:13" ht="17.25" customHeight="1">
      <c r="A13" s="55"/>
      <c r="B13" s="61"/>
      <c r="C13" s="61"/>
      <c r="D13" s="61"/>
      <c r="E13" s="61"/>
      <c r="F13" s="61"/>
      <c r="G13" s="61"/>
      <c r="H13" s="61"/>
      <c r="I13" s="61"/>
      <c r="J13" s="61"/>
      <c r="K13" s="61"/>
      <c r="L13" s="61"/>
      <c r="M13" s="62"/>
    </row>
    <row r="14" spans="1:13" ht="17.25" customHeight="1">
      <c r="A14" s="47" t="s">
        <v>193</v>
      </c>
      <c r="M14" s="41"/>
    </row>
    <row r="15" spans="1:13" ht="17.25" customHeight="1">
      <c r="A15" s="987">
        <v>25569</v>
      </c>
      <c r="B15" s="988"/>
      <c r="C15" s="988"/>
      <c r="D15" s="842"/>
      <c r="E15" s="842"/>
      <c r="F15" s="842"/>
      <c r="G15" s="842"/>
      <c r="H15" s="842"/>
      <c r="I15" s="842"/>
      <c r="J15" s="842"/>
      <c r="K15" s="842"/>
      <c r="L15" s="842"/>
      <c r="M15" s="989"/>
    </row>
    <row r="16" spans="1:13" ht="17.25" customHeight="1">
      <c r="A16" s="987">
        <v>29221</v>
      </c>
      <c r="B16" s="988"/>
      <c r="C16" s="988"/>
      <c r="D16" s="842"/>
      <c r="E16" s="842"/>
      <c r="F16" s="842"/>
      <c r="G16" s="842"/>
      <c r="H16" s="842"/>
      <c r="I16" s="842"/>
      <c r="J16" s="842"/>
      <c r="K16" s="842"/>
      <c r="L16" s="842"/>
      <c r="M16" s="989"/>
    </row>
    <row r="17" spans="1:13" ht="17.25" customHeight="1">
      <c r="A17" s="987"/>
      <c r="B17" s="988"/>
      <c r="C17" s="988"/>
      <c r="D17" s="842"/>
      <c r="E17" s="842"/>
      <c r="F17" s="842"/>
      <c r="G17" s="842"/>
      <c r="H17" s="842"/>
      <c r="I17" s="842"/>
      <c r="J17" s="842"/>
      <c r="K17" s="842"/>
      <c r="L17" s="842"/>
      <c r="M17" s="989"/>
    </row>
    <row r="18" spans="1:13" ht="17.25" customHeight="1">
      <c r="A18" s="987"/>
      <c r="B18" s="988"/>
      <c r="C18" s="988"/>
      <c r="D18" s="842"/>
      <c r="E18" s="842"/>
      <c r="F18" s="842"/>
      <c r="G18" s="842"/>
      <c r="H18" s="842"/>
      <c r="I18" s="842"/>
      <c r="J18" s="842"/>
      <c r="K18" s="842"/>
      <c r="L18" s="842"/>
      <c r="M18" s="989"/>
    </row>
    <row r="19" spans="1:13" ht="17.25" customHeight="1">
      <c r="A19" s="987"/>
      <c r="B19" s="988"/>
      <c r="C19" s="988"/>
      <c r="D19" s="842"/>
      <c r="E19" s="842"/>
      <c r="F19" s="842"/>
      <c r="G19" s="842"/>
      <c r="H19" s="842"/>
      <c r="I19" s="842"/>
      <c r="J19" s="842"/>
      <c r="K19" s="842"/>
      <c r="L19" s="842"/>
      <c r="M19" s="989"/>
    </row>
    <row r="20" spans="1:13" ht="17.25" customHeight="1">
      <c r="A20" s="987"/>
      <c r="B20" s="988"/>
      <c r="C20" s="988"/>
      <c r="D20" s="842"/>
      <c r="E20" s="842"/>
      <c r="F20" s="842"/>
      <c r="G20" s="842"/>
      <c r="H20" s="842"/>
      <c r="I20" s="842"/>
      <c r="J20" s="842"/>
      <c r="K20" s="842"/>
      <c r="L20" s="842"/>
      <c r="M20" s="989"/>
    </row>
    <row r="21" spans="1:13" ht="17.25" customHeight="1">
      <c r="A21" s="987"/>
      <c r="B21" s="988"/>
      <c r="C21" s="988"/>
      <c r="D21" s="842"/>
      <c r="E21" s="842"/>
      <c r="F21" s="842"/>
      <c r="G21" s="842"/>
      <c r="H21" s="842"/>
      <c r="I21" s="842"/>
      <c r="J21" s="842"/>
      <c r="K21" s="842"/>
      <c r="L21" s="842"/>
      <c r="M21" s="989"/>
    </row>
    <row r="22" spans="1:13" ht="17.25" customHeight="1">
      <c r="A22" s="987"/>
      <c r="B22" s="988"/>
      <c r="C22" s="988"/>
      <c r="D22" s="842"/>
      <c r="E22" s="842"/>
      <c r="F22" s="842"/>
      <c r="G22" s="842"/>
      <c r="H22" s="842"/>
      <c r="I22" s="842"/>
      <c r="J22" s="842"/>
      <c r="K22" s="842"/>
      <c r="L22" s="842"/>
      <c r="M22" s="989"/>
    </row>
    <row r="23" spans="1:13" ht="17.25" customHeight="1">
      <c r="A23" s="47"/>
      <c r="M23" s="41"/>
    </row>
    <row r="24" spans="1:13" ht="17.25" customHeight="1">
      <c r="A24" s="47" t="s">
        <v>194</v>
      </c>
      <c r="M24" s="41"/>
    </row>
    <row r="25" spans="1:13" ht="17.25" customHeight="1">
      <c r="A25" s="47" t="s">
        <v>195</v>
      </c>
      <c r="M25" s="41"/>
    </row>
    <row r="26" spans="1:13" ht="17.25" customHeight="1">
      <c r="A26" s="987">
        <v>25569</v>
      </c>
      <c r="B26" s="988"/>
      <c r="C26" s="988"/>
      <c r="D26" s="842"/>
      <c r="E26" s="842"/>
      <c r="F26" s="842"/>
      <c r="G26" s="842"/>
      <c r="H26" s="842"/>
      <c r="I26" s="842"/>
      <c r="J26" s="842"/>
      <c r="K26" s="842"/>
      <c r="L26" s="842"/>
      <c r="M26" s="989"/>
    </row>
    <row r="27" spans="1:13" ht="17.25" customHeight="1">
      <c r="A27" s="987">
        <v>29221</v>
      </c>
      <c r="B27" s="988"/>
      <c r="C27" s="988"/>
      <c r="D27" s="842"/>
      <c r="E27" s="842"/>
      <c r="F27" s="842"/>
      <c r="G27" s="842"/>
      <c r="H27" s="842"/>
      <c r="I27" s="842"/>
      <c r="J27" s="842"/>
      <c r="K27" s="842"/>
      <c r="L27" s="842"/>
      <c r="M27" s="989"/>
    </row>
    <row r="28" spans="1:13" ht="17.25" customHeight="1">
      <c r="A28" s="987"/>
      <c r="B28" s="988"/>
      <c r="C28" s="988"/>
      <c r="D28" s="842"/>
      <c r="E28" s="842"/>
      <c r="F28" s="842"/>
      <c r="G28" s="842"/>
      <c r="H28" s="842"/>
      <c r="I28" s="842"/>
      <c r="J28" s="842"/>
      <c r="K28" s="842"/>
      <c r="L28" s="842"/>
      <c r="M28" s="989"/>
    </row>
    <row r="29" spans="1:13" ht="17.25" customHeight="1">
      <c r="A29" s="987"/>
      <c r="B29" s="988"/>
      <c r="C29" s="988"/>
      <c r="D29" s="842"/>
      <c r="E29" s="842"/>
      <c r="F29" s="842"/>
      <c r="G29" s="842"/>
      <c r="H29" s="842"/>
      <c r="I29" s="842"/>
      <c r="J29" s="842"/>
      <c r="K29" s="842"/>
      <c r="L29" s="842"/>
      <c r="M29" s="989"/>
    </row>
    <row r="30" spans="1:13" ht="17.25" customHeight="1">
      <c r="A30" s="987"/>
      <c r="B30" s="988"/>
      <c r="C30" s="988"/>
      <c r="D30" s="842"/>
      <c r="E30" s="842"/>
      <c r="F30" s="842"/>
      <c r="G30" s="842"/>
      <c r="H30" s="842"/>
      <c r="I30" s="842"/>
      <c r="J30" s="842"/>
      <c r="K30" s="842"/>
      <c r="L30" s="842"/>
      <c r="M30" s="989"/>
    </row>
    <row r="31" spans="1:13" ht="17.25" customHeight="1">
      <c r="A31" s="987"/>
      <c r="B31" s="988"/>
      <c r="C31" s="988"/>
      <c r="D31" s="842"/>
      <c r="E31" s="842"/>
      <c r="F31" s="842"/>
      <c r="G31" s="842"/>
      <c r="H31" s="842"/>
      <c r="I31" s="842"/>
      <c r="J31" s="842"/>
      <c r="K31" s="842"/>
      <c r="L31" s="842"/>
      <c r="M31" s="989"/>
    </row>
    <row r="32" spans="1:13" ht="17.25" customHeight="1">
      <c r="A32" s="987"/>
      <c r="B32" s="988"/>
      <c r="C32" s="988"/>
      <c r="D32" s="842"/>
      <c r="E32" s="842"/>
      <c r="F32" s="842"/>
      <c r="G32" s="842"/>
      <c r="H32" s="842"/>
      <c r="I32" s="842"/>
      <c r="J32" s="842"/>
      <c r="K32" s="842"/>
      <c r="L32" s="842"/>
      <c r="M32" s="989"/>
    </row>
    <row r="33" spans="1:13" ht="17.25" customHeight="1">
      <c r="A33" s="987"/>
      <c r="B33" s="988"/>
      <c r="C33" s="988"/>
      <c r="D33" s="842"/>
      <c r="E33" s="842"/>
      <c r="F33" s="842"/>
      <c r="G33" s="842"/>
      <c r="H33" s="842"/>
      <c r="I33" s="842"/>
      <c r="J33" s="842"/>
      <c r="K33" s="842"/>
      <c r="L33" s="842"/>
      <c r="M33" s="989"/>
    </row>
    <row r="34" spans="1:13" ht="17.25" customHeight="1">
      <c r="A34" s="47"/>
      <c r="M34" s="41"/>
    </row>
    <row r="35" spans="1:13" ht="17.25" customHeight="1">
      <c r="A35" s="47" t="s">
        <v>196</v>
      </c>
      <c r="M35" s="41"/>
    </row>
    <row r="36" spans="1:13" ht="17.25" customHeight="1">
      <c r="A36" s="987">
        <v>25569</v>
      </c>
      <c r="B36" s="988"/>
      <c r="C36" s="988"/>
      <c r="D36" s="842"/>
      <c r="E36" s="842"/>
      <c r="F36" s="842"/>
      <c r="G36" s="842"/>
      <c r="H36" s="842"/>
      <c r="I36" s="842"/>
      <c r="J36" s="842"/>
      <c r="K36" s="842"/>
      <c r="L36" s="842"/>
      <c r="M36" s="989"/>
    </row>
    <row r="37" spans="1:13" ht="17.25" customHeight="1">
      <c r="A37" s="987">
        <v>29221</v>
      </c>
      <c r="B37" s="988"/>
      <c r="C37" s="988"/>
      <c r="D37" s="842"/>
      <c r="E37" s="842"/>
      <c r="F37" s="842"/>
      <c r="G37" s="842"/>
      <c r="H37" s="842"/>
      <c r="I37" s="842"/>
      <c r="J37" s="842"/>
      <c r="K37" s="842"/>
      <c r="L37" s="842"/>
      <c r="M37" s="989"/>
    </row>
    <row r="38" spans="1:13" ht="17.25" customHeight="1">
      <c r="A38" s="987"/>
      <c r="B38" s="988"/>
      <c r="C38" s="988"/>
      <c r="D38" s="842"/>
      <c r="E38" s="842"/>
      <c r="F38" s="842"/>
      <c r="G38" s="842"/>
      <c r="H38" s="842"/>
      <c r="I38" s="842"/>
      <c r="J38" s="842"/>
      <c r="K38" s="842"/>
      <c r="L38" s="842"/>
      <c r="M38" s="989"/>
    </row>
    <row r="39" spans="1:13" ht="17.25" customHeight="1">
      <c r="A39" s="987"/>
      <c r="B39" s="988"/>
      <c r="C39" s="988"/>
      <c r="D39" s="842"/>
      <c r="E39" s="842"/>
      <c r="F39" s="842"/>
      <c r="G39" s="842"/>
      <c r="H39" s="842"/>
      <c r="I39" s="842"/>
      <c r="J39" s="842"/>
      <c r="K39" s="842"/>
      <c r="L39" s="842"/>
      <c r="M39" s="989"/>
    </row>
    <row r="40" spans="1:13" ht="17.25" customHeight="1">
      <c r="A40" s="987"/>
      <c r="B40" s="988"/>
      <c r="C40" s="988"/>
      <c r="D40" s="842"/>
      <c r="E40" s="842"/>
      <c r="F40" s="842"/>
      <c r="G40" s="842"/>
      <c r="H40" s="842"/>
      <c r="I40" s="842"/>
      <c r="J40" s="842"/>
      <c r="K40" s="842"/>
      <c r="L40" s="842"/>
      <c r="M40" s="989"/>
    </row>
    <row r="41" spans="1:13" ht="17.25" customHeight="1">
      <c r="A41" s="987"/>
      <c r="B41" s="988"/>
      <c r="C41" s="988"/>
      <c r="D41" s="842"/>
      <c r="E41" s="842"/>
      <c r="F41" s="842"/>
      <c r="G41" s="842"/>
      <c r="H41" s="842"/>
      <c r="I41" s="842"/>
      <c r="J41" s="842"/>
      <c r="K41" s="842"/>
      <c r="L41" s="842"/>
      <c r="M41" s="989"/>
    </row>
    <row r="42" spans="1:13" ht="17.25" customHeight="1">
      <c r="A42" s="987"/>
      <c r="B42" s="988"/>
      <c r="C42" s="988"/>
      <c r="D42" s="842"/>
      <c r="E42" s="842"/>
      <c r="F42" s="842"/>
      <c r="G42" s="842"/>
      <c r="H42" s="842"/>
      <c r="I42" s="842"/>
      <c r="J42" s="842"/>
      <c r="K42" s="842"/>
      <c r="L42" s="842"/>
      <c r="M42" s="989"/>
    </row>
    <row r="43" spans="1:13" ht="17.25" customHeight="1">
      <c r="A43" s="987"/>
      <c r="B43" s="988"/>
      <c r="C43" s="988"/>
      <c r="D43" s="842"/>
      <c r="E43" s="842"/>
      <c r="F43" s="842"/>
      <c r="G43" s="842"/>
      <c r="H43" s="842"/>
      <c r="I43" s="842"/>
      <c r="J43" s="842"/>
      <c r="K43" s="842"/>
      <c r="L43" s="842"/>
      <c r="M43" s="989"/>
    </row>
    <row r="44" spans="1:13" s="207" customFormat="1" ht="17.25" customHeight="1">
      <c r="A44" s="206"/>
      <c r="M44" s="208"/>
    </row>
    <row r="45" spans="1:13" s="207" customFormat="1" ht="17.25" customHeight="1">
      <c r="A45" s="206" t="s">
        <v>197</v>
      </c>
      <c r="M45" s="208"/>
    </row>
    <row r="46" spans="1:13" ht="17.25" customHeight="1">
      <c r="A46" s="990"/>
      <c r="B46" s="991"/>
      <c r="C46" s="991"/>
      <c r="D46" s="991"/>
      <c r="E46" s="991"/>
      <c r="F46" s="991"/>
      <c r="G46" s="991"/>
      <c r="H46" s="991"/>
      <c r="I46" s="991"/>
      <c r="J46" s="991"/>
      <c r="K46" s="991"/>
      <c r="L46" s="991"/>
      <c r="M46" s="992"/>
    </row>
    <row r="47" spans="1:13" ht="17.25" customHeight="1">
      <c r="A47" s="990"/>
      <c r="B47" s="991"/>
      <c r="C47" s="991"/>
      <c r="D47" s="991"/>
      <c r="E47" s="991"/>
      <c r="F47" s="991"/>
      <c r="G47" s="991"/>
      <c r="H47" s="991"/>
      <c r="I47" s="991"/>
      <c r="J47" s="991"/>
      <c r="K47" s="991"/>
      <c r="L47" s="991"/>
      <c r="M47" s="992"/>
    </row>
    <row r="48" spans="1:13" ht="17.25" customHeight="1">
      <c r="A48" s="990"/>
      <c r="B48" s="991"/>
      <c r="C48" s="991"/>
      <c r="D48" s="991"/>
      <c r="E48" s="991"/>
      <c r="F48" s="991"/>
      <c r="G48" s="991"/>
      <c r="H48" s="991"/>
      <c r="I48" s="991"/>
      <c r="J48" s="991"/>
      <c r="K48" s="991"/>
      <c r="L48" s="991"/>
      <c r="M48" s="992"/>
    </row>
    <row r="49" spans="1:13" ht="17.25" customHeight="1">
      <c r="A49" s="993"/>
      <c r="B49" s="994"/>
      <c r="C49" s="994"/>
      <c r="D49" s="994"/>
      <c r="E49" s="994"/>
      <c r="F49" s="994"/>
      <c r="G49" s="994"/>
      <c r="H49" s="994"/>
      <c r="I49" s="994"/>
      <c r="J49" s="994"/>
      <c r="K49" s="994"/>
      <c r="L49" s="994"/>
      <c r="M49" s="995"/>
    </row>
    <row r="51" spans="1:13" ht="17.25" customHeight="1">
      <c r="A51" s="21" t="s">
        <v>198</v>
      </c>
      <c r="B51" s="785" t="s">
        <v>199</v>
      </c>
      <c r="C51" s="785"/>
      <c r="D51" s="785"/>
      <c r="E51" s="785"/>
      <c r="F51" s="785"/>
      <c r="G51" s="785"/>
      <c r="H51" s="785"/>
      <c r="I51" s="785"/>
      <c r="J51" s="785"/>
      <c r="K51" s="785"/>
      <c r="L51" s="785"/>
    </row>
    <row r="52" spans="1:13" ht="17.25" customHeight="1">
      <c r="B52" s="785" t="s">
        <v>200</v>
      </c>
      <c r="C52" s="785"/>
      <c r="D52" s="785"/>
      <c r="E52" s="785"/>
      <c r="F52" s="785"/>
      <c r="G52" s="785"/>
      <c r="H52" s="785"/>
      <c r="I52" s="785"/>
      <c r="J52" s="785"/>
      <c r="K52" s="785"/>
      <c r="L52" s="785"/>
    </row>
    <row r="53" spans="1:13" ht="17.25" customHeight="1">
      <c r="B53" s="785" t="s">
        <v>201</v>
      </c>
      <c r="C53" s="785"/>
      <c r="D53" s="785"/>
      <c r="E53" s="785"/>
      <c r="F53" s="785"/>
      <c r="G53" s="785"/>
      <c r="H53" s="785"/>
      <c r="I53" s="785"/>
      <c r="J53" s="785"/>
      <c r="K53" s="785"/>
      <c r="L53" s="785"/>
    </row>
    <row r="55" spans="1:13" ht="17.25" customHeight="1">
      <c r="B55" s="631" t="s">
        <v>202</v>
      </c>
      <c r="C55" s="631"/>
      <c r="D55" s="631"/>
      <c r="E55" s="631"/>
      <c r="G55" s="631" t="s">
        <v>202</v>
      </c>
      <c r="H55" s="631"/>
      <c r="I55" s="631"/>
      <c r="J55" s="631"/>
      <c r="K55" s="631"/>
      <c r="L55" s="631"/>
    </row>
    <row r="56" spans="1:13" ht="17.25" customHeight="1">
      <c r="B56" s="57" t="s">
        <v>203</v>
      </c>
      <c r="C56" s="57" t="s">
        <v>204</v>
      </c>
      <c r="D56" s="57" t="s">
        <v>205</v>
      </c>
      <c r="E56" s="57" t="s">
        <v>206</v>
      </c>
      <c r="G56" s="57" t="s">
        <v>207</v>
      </c>
      <c r="H56" s="1014" t="s">
        <v>191</v>
      </c>
      <c r="I56" s="1015"/>
      <c r="J56" s="1016">
        <v>0</v>
      </c>
      <c r="K56" s="1017"/>
      <c r="L56" s="1018"/>
    </row>
    <row r="57" spans="1:13" ht="17.25" customHeight="1">
      <c r="B57" s="72">
        <v>0</v>
      </c>
      <c r="C57" s="72">
        <v>0</v>
      </c>
      <c r="D57" s="73">
        <v>0</v>
      </c>
      <c r="E57" s="73">
        <v>0</v>
      </c>
      <c r="G57" s="57" t="s">
        <v>208</v>
      </c>
      <c r="H57" s="998">
        <v>0</v>
      </c>
      <c r="I57" s="999"/>
      <c r="J57" s="999"/>
      <c r="K57" s="999"/>
      <c r="L57" s="1000"/>
    </row>
    <row r="58" spans="1:13" ht="17.25" customHeight="1">
      <c r="G58" s="57" t="s">
        <v>209</v>
      </c>
      <c r="H58" s="998">
        <v>0</v>
      </c>
      <c r="I58" s="999"/>
      <c r="J58" s="999"/>
      <c r="K58" s="999"/>
      <c r="L58" s="1000"/>
    </row>
  </sheetData>
  <dataConsolidate/>
  <mergeCells count="83">
    <mergeCell ref="J6:M6"/>
    <mergeCell ref="A11:C11"/>
    <mergeCell ref="A12:C12"/>
    <mergeCell ref="G10:H10"/>
    <mergeCell ref="D10:F10"/>
    <mergeCell ref="F6:G6"/>
    <mergeCell ref="A10:C10"/>
    <mergeCell ref="A4:C4"/>
    <mergeCell ref="A5:C5"/>
    <mergeCell ref="A6:C6"/>
    <mergeCell ref="A7:C7"/>
    <mergeCell ref="A8:C9"/>
    <mergeCell ref="A22:C22"/>
    <mergeCell ref="A26:C26"/>
    <mergeCell ref="A27:C27"/>
    <mergeCell ref="A28:C28"/>
    <mergeCell ref="D12:E12"/>
    <mergeCell ref="D22:M22"/>
    <mergeCell ref="K12:M12"/>
    <mergeCell ref="H58:L58"/>
    <mergeCell ref="K3:M3"/>
    <mergeCell ref="L5:M5"/>
    <mergeCell ref="D7:M7"/>
    <mergeCell ref="D8:M9"/>
    <mergeCell ref="L10:M10"/>
    <mergeCell ref="D11:M11"/>
    <mergeCell ref="B53:L53"/>
    <mergeCell ref="B55:E55"/>
    <mergeCell ref="G55:L55"/>
    <mergeCell ref="H56:I56"/>
    <mergeCell ref="H57:L57"/>
    <mergeCell ref="J56:L56"/>
    <mergeCell ref="B51:L51"/>
    <mergeCell ref="B52:L52"/>
    <mergeCell ref="D43:M43"/>
    <mergeCell ref="A46:M49"/>
    <mergeCell ref="H12:I12"/>
    <mergeCell ref="D15:M15"/>
    <mergeCell ref="D16:M16"/>
    <mergeCell ref="D26:M26"/>
    <mergeCell ref="D27:M27"/>
    <mergeCell ref="D28:M28"/>
    <mergeCell ref="A21:C21"/>
    <mergeCell ref="A41:C41"/>
    <mergeCell ref="A42:C42"/>
    <mergeCell ref="A43:C43"/>
    <mergeCell ref="A29:C29"/>
    <mergeCell ref="A30:C30"/>
    <mergeCell ref="A31:C31"/>
    <mergeCell ref="A32:C32"/>
    <mergeCell ref="D42:M42"/>
    <mergeCell ref="D29:M29"/>
    <mergeCell ref="D30:M30"/>
    <mergeCell ref="D31:M31"/>
    <mergeCell ref="D32:M32"/>
    <mergeCell ref="D33:M33"/>
    <mergeCell ref="D41:M41"/>
    <mergeCell ref="A36:C36"/>
    <mergeCell ref="A37:C37"/>
    <mergeCell ref="A38:C38"/>
    <mergeCell ref="A39:C39"/>
    <mergeCell ref="A40:C40"/>
    <mergeCell ref="D36:M36"/>
    <mergeCell ref="D37:M37"/>
    <mergeCell ref="D38:M38"/>
    <mergeCell ref="D39:M39"/>
    <mergeCell ref="D40:M40"/>
    <mergeCell ref="A2:M2"/>
    <mergeCell ref="D4:J4"/>
    <mergeCell ref="D5:J5"/>
    <mergeCell ref="J10:K10"/>
    <mergeCell ref="A33:C33"/>
    <mergeCell ref="A15:C15"/>
    <mergeCell ref="A16:C16"/>
    <mergeCell ref="A17:C17"/>
    <mergeCell ref="A18:C18"/>
    <mergeCell ref="A19:C19"/>
    <mergeCell ref="A20:C20"/>
    <mergeCell ref="D17:M17"/>
    <mergeCell ref="D18:M18"/>
    <mergeCell ref="D19:M19"/>
    <mergeCell ref="D20:M20"/>
    <mergeCell ref="D21:M21"/>
  </mergeCells>
  <phoneticPr fontId="1"/>
  <dataValidations count="5">
    <dataValidation type="list" allowBlank="1" showInputMessage="1" sqref="L5:M5" xr:uid="{00000000-0002-0000-0600-000000000000}">
      <formula1>"男,女"</formula1>
    </dataValidation>
    <dataValidation type="list" allowBlank="1" showInputMessage="1" showErrorMessage="1" errorTitle="入力エラー" error="プルダウンより選択してください。" sqref="D10" xr:uid="{00000000-0002-0000-0600-000001000000}">
      <formula1>"国内,海外"</formula1>
    </dataValidation>
    <dataValidation type="list" allowBlank="1" showInputMessage="1" showErrorMessage="1" errorTitle="入力エラー" error="プルダウンより選択してください。" sqref="G10" xr:uid="{00000000-0002-0000-0600-000002000000}">
      <formula1>"大学院（博士）,大学院（修士）,4年制大学,短大,工業高専,高校,その他"</formula1>
    </dataValidation>
    <dataValidation type="list" allowBlank="1" showInputMessage="1" sqref="D12:E12 H12:I12 K12:L12" xr:uid="{00000000-0002-0000-0600-000003000000}">
      <formula1>"日本語,英語,タイ語,インドネシア語,ベトナム語,中国語"</formula1>
    </dataValidation>
    <dataValidation type="list" allowBlank="1" showInputMessage="1" showErrorMessage="1" errorTitle="入力エラー" error="プルダウンより選択してください。" sqref="G12" xr:uid="{00000000-0002-0000-0600-000004000000}">
      <formula1>"要,不要"</formula1>
    </dataValidation>
  </dataValidations>
  <printOptions horizontalCentered="1"/>
  <pageMargins left="0.51181102362204722" right="0.51181102362204722" top="0.74803149606299213" bottom="0.55118110236220474" header="0.31496062992125984" footer="0.31496062992125984"/>
  <pageSetup paperSize="9" scale="82" orientation="portrait" blackAndWhite="1" r:id="rId1"/>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59999389629810485"/>
  </sheetPr>
  <dimension ref="A1:M52"/>
  <sheetViews>
    <sheetView showGridLines="0" view="pageBreakPreview" zoomScale="70" zoomScaleNormal="100" zoomScaleSheetLayoutView="70" workbookViewId="0">
      <selection activeCell="A2" sqref="A2:M2"/>
    </sheetView>
  </sheetViews>
  <sheetFormatPr defaultColWidth="9" defaultRowHeight="17.25" customHeight="1"/>
  <cols>
    <col min="1" max="1" width="3.375" style="3" bestFit="1" customWidth="1"/>
    <col min="2" max="2" width="9" style="3"/>
    <col min="3" max="3" width="9" style="3" customWidth="1"/>
    <col min="4" max="6" width="9" style="3"/>
    <col min="7" max="7" width="13.125" style="3" bestFit="1" customWidth="1"/>
    <col min="8" max="8" width="12.625" style="3" customWidth="1"/>
    <col min="9" max="9" width="9" style="3"/>
    <col min="10" max="10" width="3.375" style="3" customWidth="1"/>
    <col min="11" max="12" width="9" style="3"/>
    <col min="13" max="13" width="3.375" style="3" customWidth="1"/>
    <col min="14" max="16384" width="9" style="3"/>
  </cols>
  <sheetData>
    <row r="1" spans="1:13" ht="17.25" customHeight="1">
      <c r="M1" s="4" t="s">
        <v>177</v>
      </c>
    </row>
    <row r="2" spans="1:13" ht="17.25" customHeight="1">
      <c r="A2" s="599" t="s">
        <v>210</v>
      </c>
      <c r="B2" s="599"/>
      <c r="C2" s="599"/>
      <c r="D2" s="599"/>
      <c r="E2" s="599"/>
      <c r="F2" s="599"/>
      <c r="G2" s="599"/>
      <c r="H2" s="599"/>
      <c r="I2" s="599"/>
      <c r="J2" s="599"/>
      <c r="K2" s="599"/>
      <c r="L2" s="599"/>
      <c r="M2" s="599"/>
    </row>
    <row r="3" spans="1:13" ht="17.25" customHeight="1">
      <c r="I3" s="4"/>
      <c r="J3" s="4" t="s">
        <v>178</v>
      </c>
      <c r="K3" s="729">
        <v>45017</v>
      </c>
      <c r="L3" s="729"/>
      <c r="M3" s="729"/>
    </row>
    <row r="4" spans="1:13" ht="17.25" customHeight="1">
      <c r="A4" s="1021" t="s">
        <v>179</v>
      </c>
      <c r="B4" s="1021"/>
      <c r="C4" s="1021"/>
      <c r="D4" s="981"/>
      <c r="E4" s="982"/>
      <c r="F4" s="982"/>
      <c r="G4" s="982"/>
      <c r="H4" s="982"/>
      <c r="I4" s="982"/>
      <c r="J4" s="982"/>
      <c r="K4" s="61"/>
      <c r="L4" s="61"/>
      <c r="M4" s="62"/>
    </row>
    <row r="5" spans="1:13" ht="17.25" customHeight="1">
      <c r="A5" s="1022" t="s">
        <v>180</v>
      </c>
      <c r="B5" s="1022"/>
      <c r="C5" s="1022"/>
      <c r="D5" s="1044"/>
      <c r="E5" s="1045"/>
      <c r="F5" s="1045"/>
      <c r="G5" s="1045"/>
      <c r="H5" s="1045"/>
      <c r="I5" s="1045"/>
      <c r="J5" s="1045"/>
      <c r="K5" s="74" t="s">
        <v>181</v>
      </c>
      <c r="L5" s="1001"/>
      <c r="M5" s="1002"/>
    </row>
    <row r="6" spans="1:13" ht="17.25" customHeight="1">
      <c r="A6" s="631" t="s">
        <v>182</v>
      </c>
      <c r="B6" s="631"/>
      <c r="C6" s="631"/>
      <c r="D6" s="171">
        <v>0</v>
      </c>
      <c r="E6" s="172">
        <v>0</v>
      </c>
      <c r="F6" s="1031">
        <v>0</v>
      </c>
      <c r="G6" s="1032"/>
      <c r="H6" s="174"/>
      <c r="I6" s="71" t="s">
        <v>183</v>
      </c>
      <c r="J6" s="1023"/>
      <c r="K6" s="1024"/>
      <c r="L6" s="1024"/>
      <c r="M6" s="1025"/>
    </row>
    <row r="7" spans="1:13" ht="17.25" customHeight="1">
      <c r="A7" s="631" t="s">
        <v>184</v>
      </c>
      <c r="B7" s="631"/>
      <c r="C7" s="631"/>
      <c r="D7" s="1003"/>
      <c r="E7" s="1004"/>
      <c r="F7" s="1004"/>
      <c r="G7" s="1004"/>
      <c r="H7" s="1004"/>
      <c r="I7" s="1004"/>
      <c r="J7" s="1004"/>
      <c r="K7" s="1004"/>
      <c r="L7" s="1004"/>
      <c r="M7" s="1005"/>
    </row>
    <row r="8" spans="1:13" ht="17.25" customHeight="1">
      <c r="A8" s="631" t="s">
        <v>185</v>
      </c>
      <c r="B8" s="631"/>
      <c r="C8" s="631"/>
      <c r="D8" s="1006"/>
      <c r="E8" s="1007"/>
      <c r="F8" s="1007"/>
      <c r="G8" s="1007"/>
      <c r="H8" s="1007"/>
      <c r="I8" s="1007"/>
      <c r="J8" s="1007"/>
      <c r="K8" s="1007"/>
      <c r="L8" s="1007"/>
      <c r="M8" s="1008"/>
    </row>
    <row r="9" spans="1:13" ht="17.25" customHeight="1">
      <c r="A9" s="631"/>
      <c r="B9" s="631"/>
      <c r="C9" s="631"/>
      <c r="D9" s="993"/>
      <c r="E9" s="994"/>
      <c r="F9" s="994"/>
      <c r="G9" s="994"/>
      <c r="H9" s="994"/>
      <c r="I9" s="994"/>
      <c r="J9" s="994"/>
      <c r="K9" s="994"/>
      <c r="L9" s="994"/>
      <c r="M9" s="995"/>
    </row>
    <row r="10" spans="1:13" ht="17.25" customHeight="1">
      <c r="A10" s="631" t="s">
        <v>186</v>
      </c>
      <c r="B10" s="631"/>
      <c r="C10" s="631"/>
      <c r="D10" s="1039"/>
      <c r="E10" s="1040"/>
      <c r="F10" s="1041"/>
      <c r="G10" s="1042"/>
      <c r="H10" s="1043"/>
      <c r="I10" s="58" t="s">
        <v>187</v>
      </c>
      <c r="J10" s="1034">
        <v>0</v>
      </c>
      <c r="K10" s="1035"/>
      <c r="L10" s="1036">
        <v>0</v>
      </c>
      <c r="M10" s="1037"/>
    </row>
    <row r="11" spans="1:13" ht="17.25" customHeight="1">
      <c r="A11" s="1022" t="s">
        <v>188</v>
      </c>
      <c r="B11" s="1022"/>
      <c r="C11" s="1022"/>
      <c r="D11" s="1038"/>
      <c r="E11" s="636"/>
      <c r="F11" s="636"/>
      <c r="G11" s="636"/>
      <c r="H11" s="636"/>
      <c r="I11" s="636"/>
      <c r="J11" s="636"/>
      <c r="K11" s="636"/>
      <c r="L11" s="636"/>
      <c r="M11" s="786"/>
    </row>
    <row r="12" spans="1:13" ht="17.25" customHeight="1">
      <c r="A12" s="631" t="s">
        <v>211</v>
      </c>
      <c r="B12" s="631"/>
      <c r="C12" s="631"/>
      <c r="D12" s="1033">
        <f>⑤海外セミナー実施計画の概要!E56</f>
        <v>0</v>
      </c>
      <c r="E12" s="997"/>
      <c r="F12" s="997"/>
      <c r="G12" s="70" t="s">
        <v>192</v>
      </c>
      <c r="H12" s="997">
        <f>⑤海外セミナー実施計画の概要!J56</f>
        <v>0</v>
      </c>
      <c r="I12" s="997"/>
      <c r="J12" s="70"/>
      <c r="K12" s="964"/>
      <c r="L12" s="964"/>
      <c r="M12" s="965"/>
    </row>
    <row r="13" spans="1:13" ht="17.25" customHeight="1">
      <c r="A13" s="55"/>
      <c r="B13" s="61"/>
      <c r="C13" s="61"/>
      <c r="D13" s="61"/>
      <c r="E13" s="61"/>
      <c r="F13" s="61"/>
      <c r="G13" s="61"/>
      <c r="H13" s="61"/>
      <c r="I13" s="61"/>
      <c r="J13" s="61"/>
      <c r="K13" s="61"/>
      <c r="L13" s="61"/>
      <c r="M13" s="62"/>
    </row>
    <row r="14" spans="1:13" ht="17.25" customHeight="1">
      <c r="A14" s="47" t="s">
        <v>212</v>
      </c>
      <c r="M14" s="41"/>
    </row>
    <row r="15" spans="1:13" ht="17.25" customHeight="1">
      <c r="A15" s="987">
        <v>25569</v>
      </c>
      <c r="B15" s="988"/>
      <c r="C15" s="988"/>
      <c r="D15" s="842"/>
      <c r="E15" s="842"/>
      <c r="F15" s="842"/>
      <c r="G15" s="842"/>
      <c r="H15" s="842"/>
      <c r="I15" s="842"/>
      <c r="J15" s="842"/>
      <c r="K15" s="842"/>
      <c r="L15" s="842"/>
      <c r="M15" s="989"/>
    </row>
    <row r="16" spans="1:13" ht="17.25" customHeight="1">
      <c r="A16" s="987">
        <v>29221</v>
      </c>
      <c r="B16" s="988"/>
      <c r="C16" s="988"/>
      <c r="D16" s="842"/>
      <c r="E16" s="842"/>
      <c r="F16" s="842"/>
      <c r="G16" s="842"/>
      <c r="H16" s="842"/>
      <c r="I16" s="842"/>
      <c r="J16" s="842"/>
      <c r="K16" s="842"/>
      <c r="L16" s="842"/>
      <c r="M16" s="989"/>
    </row>
    <row r="17" spans="1:13" ht="17.25" customHeight="1">
      <c r="A17" s="987"/>
      <c r="B17" s="988"/>
      <c r="C17" s="988"/>
      <c r="D17" s="842"/>
      <c r="E17" s="842"/>
      <c r="F17" s="842"/>
      <c r="G17" s="842"/>
      <c r="H17" s="842"/>
      <c r="I17" s="842"/>
      <c r="J17" s="842"/>
      <c r="K17" s="842"/>
      <c r="L17" s="842"/>
      <c r="M17" s="989"/>
    </row>
    <row r="18" spans="1:13" ht="17.25" customHeight="1">
      <c r="A18" s="987"/>
      <c r="B18" s="988"/>
      <c r="C18" s="988"/>
      <c r="D18" s="842"/>
      <c r="E18" s="842"/>
      <c r="F18" s="842"/>
      <c r="G18" s="842"/>
      <c r="H18" s="842"/>
      <c r="I18" s="842"/>
      <c r="J18" s="842"/>
      <c r="K18" s="842"/>
      <c r="L18" s="842"/>
      <c r="M18" s="989"/>
    </row>
    <row r="19" spans="1:13" ht="17.25" customHeight="1">
      <c r="A19" s="987"/>
      <c r="B19" s="988"/>
      <c r="C19" s="988"/>
      <c r="D19" s="842"/>
      <c r="E19" s="842"/>
      <c r="F19" s="842"/>
      <c r="G19" s="842"/>
      <c r="H19" s="842"/>
      <c r="I19" s="842"/>
      <c r="J19" s="842"/>
      <c r="K19" s="842"/>
      <c r="L19" s="842"/>
      <c r="M19" s="989"/>
    </row>
    <row r="20" spans="1:13" ht="17.25" customHeight="1">
      <c r="A20" s="987"/>
      <c r="B20" s="988"/>
      <c r="C20" s="988"/>
      <c r="D20" s="842"/>
      <c r="E20" s="842"/>
      <c r="F20" s="842"/>
      <c r="G20" s="842"/>
      <c r="H20" s="842"/>
      <c r="I20" s="842"/>
      <c r="J20" s="842"/>
      <c r="K20" s="842"/>
      <c r="L20" s="842"/>
      <c r="M20" s="989"/>
    </row>
    <row r="21" spans="1:13" ht="17.25" customHeight="1">
      <c r="A21" s="987"/>
      <c r="B21" s="988"/>
      <c r="C21" s="988"/>
      <c r="D21" s="842"/>
      <c r="E21" s="842"/>
      <c r="F21" s="842"/>
      <c r="G21" s="842"/>
      <c r="H21" s="842"/>
      <c r="I21" s="842"/>
      <c r="J21" s="842"/>
      <c r="K21" s="842"/>
      <c r="L21" s="842"/>
      <c r="M21" s="989"/>
    </row>
    <row r="22" spans="1:13" ht="17.25" customHeight="1">
      <c r="A22" s="987"/>
      <c r="B22" s="988"/>
      <c r="C22" s="988"/>
      <c r="D22" s="842"/>
      <c r="E22" s="842"/>
      <c r="F22" s="842"/>
      <c r="G22" s="842"/>
      <c r="H22" s="842"/>
      <c r="I22" s="842"/>
      <c r="J22" s="842"/>
      <c r="K22" s="842"/>
      <c r="L22" s="842"/>
      <c r="M22" s="989"/>
    </row>
    <row r="23" spans="1:13" ht="17.25" customHeight="1">
      <c r="A23" s="47"/>
      <c r="M23" s="41"/>
    </row>
    <row r="24" spans="1:13" ht="17.25" customHeight="1">
      <c r="A24" s="47" t="s">
        <v>213</v>
      </c>
      <c r="M24" s="41"/>
    </row>
    <row r="25" spans="1:13" ht="17.25" customHeight="1">
      <c r="A25" s="987">
        <v>25569</v>
      </c>
      <c r="B25" s="988"/>
      <c r="C25" s="988"/>
      <c r="D25" s="842"/>
      <c r="E25" s="842"/>
      <c r="F25" s="842"/>
      <c r="G25" s="842"/>
      <c r="H25" s="842"/>
      <c r="I25" s="842"/>
      <c r="J25" s="842"/>
      <c r="K25" s="842"/>
      <c r="L25" s="842"/>
      <c r="M25" s="989"/>
    </row>
    <row r="26" spans="1:13" ht="17.25" customHeight="1">
      <c r="A26" s="987">
        <v>29221</v>
      </c>
      <c r="B26" s="988"/>
      <c r="C26" s="988"/>
      <c r="D26" s="842"/>
      <c r="E26" s="842"/>
      <c r="F26" s="842"/>
      <c r="G26" s="842"/>
      <c r="H26" s="842"/>
      <c r="I26" s="842"/>
      <c r="J26" s="842"/>
      <c r="K26" s="842"/>
      <c r="L26" s="842"/>
      <c r="M26" s="989"/>
    </row>
    <row r="27" spans="1:13" ht="17.25" customHeight="1">
      <c r="A27" s="987"/>
      <c r="B27" s="988"/>
      <c r="C27" s="988"/>
      <c r="D27" s="842"/>
      <c r="E27" s="842"/>
      <c r="F27" s="842"/>
      <c r="G27" s="842"/>
      <c r="H27" s="842"/>
      <c r="I27" s="842"/>
      <c r="J27" s="842"/>
      <c r="K27" s="842"/>
      <c r="L27" s="842"/>
      <c r="M27" s="989"/>
    </row>
    <row r="28" spans="1:13" ht="17.25" customHeight="1">
      <c r="A28" s="987"/>
      <c r="B28" s="988"/>
      <c r="C28" s="988"/>
      <c r="D28" s="842"/>
      <c r="E28" s="842"/>
      <c r="F28" s="842"/>
      <c r="G28" s="842"/>
      <c r="H28" s="842"/>
      <c r="I28" s="842"/>
      <c r="J28" s="842"/>
      <c r="K28" s="842"/>
      <c r="L28" s="842"/>
      <c r="M28" s="989"/>
    </row>
    <row r="29" spans="1:13" ht="17.25" customHeight="1">
      <c r="A29" s="987"/>
      <c r="B29" s="988"/>
      <c r="C29" s="988"/>
      <c r="D29" s="842"/>
      <c r="E29" s="842"/>
      <c r="F29" s="842"/>
      <c r="G29" s="842"/>
      <c r="H29" s="842"/>
      <c r="I29" s="842"/>
      <c r="J29" s="842"/>
      <c r="K29" s="842"/>
      <c r="L29" s="842"/>
      <c r="M29" s="989"/>
    </row>
    <row r="30" spans="1:13" ht="17.25" customHeight="1">
      <c r="A30" s="987"/>
      <c r="B30" s="988"/>
      <c r="C30" s="988"/>
      <c r="D30" s="842"/>
      <c r="E30" s="842"/>
      <c r="F30" s="842"/>
      <c r="G30" s="842"/>
      <c r="H30" s="842"/>
      <c r="I30" s="842"/>
      <c r="J30" s="842"/>
      <c r="K30" s="842"/>
      <c r="L30" s="842"/>
      <c r="M30" s="989"/>
    </row>
    <row r="31" spans="1:13" ht="17.25" customHeight="1">
      <c r="A31" s="987"/>
      <c r="B31" s="988"/>
      <c r="C31" s="988"/>
      <c r="D31" s="842"/>
      <c r="E31" s="842"/>
      <c r="F31" s="842"/>
      <c r="G31" s="842"/>
      <c r="H31" s="842"/>
      <c r="I31" s="842"/>
      <c r="J31" s="842"/>
      <c r="K31" s="842"/>
      <c r="L31" s="842"/>
      <c r="M31" s="989"/>
    </row>
    <row r="32" spans="1:13" ht="17.25" customHeight="1">
      <c r="A32" s="987"/>
      <c r="B32" s="988"/>
      <c r="C32" s="988"/>
      <c r="D32" s="842"/>
      <c r="E32" s="842"/>
      <c r="F32" s="842"/>
      <c r="G32" s="842"/>
      <c r="H32" s="842"/>
      <c r="I32" s="842"/>
      <c r="J32" s="842"/>
      <c r="K32" s="842"/>
      <c r="L32" s="842"/>
      <c r="M32" s="989"/>
    </row>
    <row r="33" spans="1:13" ht="17.25" customHeight="1">
      <c r="A33" s="47"/>
      <c r="M33" s="41"/>
    </row>
    <row r="34" spans="1:13" ht="17.25" customHeight="1">
      <c r="A34" s="47" t="s">
        <v>214</v>
      </c>
      <c r="M34" s="41"/>
    </row>
    <row r="35" spans="1:13" ht="17.25" customHeight="1">
      <c r="A35" s="987">
        <v>25569</v>
      </c>
      <c r="B35" s="988"/>
      <c r="C35" s="988"/>
      <c r="D35" s="842"/>
      <c r="E35" s="842"/>
      <c r="F35" s="842"/>
      <c r="G35" s="842"/>
      <c r="H35" s="842"/>
      <c r="I35" s="842"/>
      <c r="J35" s="842"/>
      <c r="K35" s="842"/>
      <c r="L35" s="842"/>
      <c r="M35" s="989"/>
    </row>
    <row r="36" spans="1:13" ht="17.25" customHeight="1">
      <c r="A36" s="987">
        <v>29221</v>
      </c>
      <c r="B36" s="988"/>
      <c r="C36" s="988"/>
      <c r="D36" s="842"/>
      <c r="E36" s="842"/>
      <c r="F36" s="842"/>
      <c r="G36" s="842"/>
      <c r="H36" s="842"/>
      <c r="I36" s="842"/>
      <c r="J36" s="842"/>
      <c r="K36" s="842"/>
      <c r="L36" s="842"/>
      <c r="M36" s="989"/>
    </row>
    <row r="37" spans="1:13" ht="17.25" customHeight="1">
      <c r="A37" s="987"/>
      <c r="B37" s="988"/>
      <c r="C37" s="988"/>
      <c r="D37" s="842"/>
      <c r="E37" s="842"/>
      <c r="F37" s="842"/>
      <c r="G37" s="842"/>
      <c r="H37" s="842"/>
      <c r="I37" s="842"/>
      <c r="J37" s="842"/>
      <c r="K37" s="842"/>
      <c r="L37" s="842"/>
      <c r="M37" s="989"/>
    </row>
    <row r="38" spans="1:13" ht="17.25" customHeight="1">
      <c r="A38" s="987"/>
      <c r="B38" s="988"/>
      <c r="C38" s="988"/>
      <c r="D38" s="842"/>
      <c r="E38" s="842"/>
      <c r="F38" s="842"/>
      <c r="G38" s="842"/>
      <c r="H38" s="842"/>
      <c r="I38" s="842"/>
      <c r="J38" s="842"/>
      <c r="K38" s="842"/>
      <c r="L38" s="842"/>
      <c r="M38" s="989"/>
    </row>
    <row r="39" spans="1:13" ht="17.25" customHeight="1">
      <c r="A39" s="987"/>
      <c r="B39" s="988"/>
      <c r="C39" s="988"/>
      <c r="D39" s="842"/>
      <c r="E39" s="842"/>
      <c r="F39" s="842"/>
      <c r="G39" s="842"/>
      <c r="H39" s="842"/>
      <c r="I39" s="842"/>
      <c r="J39" s="842"/>
      <c r="K39" s="842"/>
      <c r="L39" s="842"/>
      <c r="M39" s="989"/>
    </row>
    <row r="40" spans="1:13" ht="17.25" customHeight="1">
      <c r="A40" s="987"/>
      <c r="B40" s="988"/>
      <c r="C40" s="988"/>
      <c r="D40" s="842"/>
      <c r="E40" s="842"/>
      <c r="F40" s="842"/>
      <c r="G40" s="842"/>
      <c r="H40" s="842"/>
      <c r="I40" s="842"/>
      <c r="J40" s="842"/>
      <c r="K40" s="842"/>
      <c r="L40" s="842"/>
      <c r="M40" s="989"/>
    </row>
    <row r="41" spans="1:13" ht="17.25" customHeight="1">
      <c r="A41" s="987"/>
      <c r="B41" s="988"/>
      <c r="C41" s="988"/>
      <c r="D41" s="842"/>
      <c r="E41" s="842"/>
      <c r="F41" s="842"/>
      <c r="G41" s="842"/>
      <c r="H41" s="842"/>
      <c r="I41" s="842"/>
      <c r="J41" s="842"/>
      <c r="K41" s="842"/>
      <c r="L41" s="842"/>
      <c r="M41" s="989"/>
    </row>
    <row r="42" spans="1:13" ht="17.25" customHeight="1">
      <c r="A42" s="987"/>
      <c r="B42" s="988"/>
      <c r="C42" s="988"/>
      <c r="D42" s="842"/>
      <c r="E42" s="842"/>
      <c r="F42" s="842"/>
      <c r="G42" s="842"/>
      <c r="H42" s="842"/>
      <c r="I42" s="842"/>
      <c r="J42" s="842"/>
      <c r="K42" s="842"/>
      <c r="L42" s="842"/>
      <c r="M42" s="989"/>
    </row>
    <row r="43" spans="1:13" ht="17.25" customHeight="1">
      <c r="A43" s="47"/>
      <c r="M43" s="41"/>
    </row>
    <row r="44" spans="1:13" ht="17.25" customHeight="1">
      <c r="A44" s="47" t="s">
        <v>311</v>
      </c>
      <c r="M44" s="41"/>
    </row>
    <row r="45" spans="1:13" ht="17.25" customHeight="1">
      <c r="A45" s="990"/>
      <c r="B45" s="991"/>
      <c r="C45" s="991"/>
      <c r="D45" s="991"/>
      <c r="E45" s="991"/>
      <c r="F45" s="991"/>
      <c r="G45" s="991"/>
      <c r="H45" s="991"/>
      <c r="I45" s="991"/>
      <c r="J45" s="991"/>
      <c r="K45" s="991"/>
      <c r="L45" s="991"/>
      <c r="M45" s="992"/>
    </row>
    <row r="46" spans="1:13" ht="17.25" customHeight="1">
      <c r="A46" s="990"/>
      <c r="B46" s="991"/>
      <c r="C46" s="991"/>
      <c r="D46" s="991"/>
      <c r="E46" s="991"/>
      <c r="F46" s="991"/>
      <c r="G46" s="991"/>
      <c r="H46" s="991"/>
      <c r="I46" s="991"/>
      <c r="J46" s="991"/>
      <c r="K46" s="991"/>
      <c r="L46" s="991"/>
      <c r="M46" s="992"/>
    </row>
    <row r="47" spans="1:13" ht="17.25" customHeight="1">
      <c r="A47" s="990"/>
      <c r="B47" s="991"/>
      <c r="C47" s="991"/>
      <c r="D47" s="991"/>
      <c r="E47" s="991"/>
      <c r="F47" s="991"/>
      <c r="G47" s="991"/>
      <c r="H47" s="991"/>
      <c r="I47" s="991"/>
      <c r="J47" s="991"/>
      <c r="K47" s="991"/>
      <c r="L47" s="991"/>
      <c r="M47" s="992"/>
    </row>
    <row r="48" spans="1:13" ht="17.25" customHeight="1">
      <c r="A48" s="993"/>
      <c r="B48" s="994"/>
      <c r="C48" s="994"/>
      <c r="D48" s="994"/>
      <c r="E48" s="994"/>
      <c r="F48" s="994"/>
      <c r="G48" s="994"/>
      <c r="H48" s="994"/>
      <c r="I48" s="994"/>
      <c r="J48" s="994"/>
      <c r="K48" s="994"/>
      <c r="L48" s="994"/>
      <c r="M48" s="995"/>
    </row>
    <row r="50" spans="1:12" ht="17.25" customHeight="1">
      <c r="A50" s="21" t="s">
        <v>198</v>
      </c>
      <c r="B50" s="785" t="s">
        <v>199</v>
      </c>
      <c r="C50" s="785"/>
      <c r="D50" s="785"/>
      <c r="E50" s="785"/>
      <c r="F50" s="785"/>
      <c r="G50" s="785"/>
      <c r="H50" s="785"/>
      <c r="I50" s="785"/>
      <c r="J50" s="785"/>
      <c r="K50" s="785"/>
      <c r="L50" s="785"/>
    </row>
    <row r="51" spans="1:12" ht="17.25" customHeight="1">
      <c r="B51" s="785" t="s">
        <v>200</v>
      </c>
      <c r="C51" s="785"/>
      <c r="D51" s="785"/>
      <c r="E51" s="785"/>
      <c r="F51" s="785"/>
      <c r="G51" s="785"/>
      <c r="H51" s="785"/>
      <c r="I51" s="785"/>
      <c r="J51" s="785"/>
      <c r="K51" s="785"/>
      <c r="L51" s="785"/>
    </row>
    <row r="52" spans="1:12" ht="17.25" customHeight="1">
      <c r="B52" s="785" t="s">
        <v>201</v>
      </c>
      <c r="C52" s="785"/>
      <c r="D52" s="785"/>
      <c r="E52" s="785"/>
      <c r="F52" s="785"/>
      <c r="G52" s="785"/>
      <c r="H52" s="785"/>
      <c r="I52" s="785"/>
      <c r="J52" s="785"/>
      <c r="K52" s="785"/>
      <c r="L52" s="785"/>
    </row>
  </sheetData>
  <mergeCells count="77">
    <mergeCell ref="A2:M2"/>
    <mergeCell ref="K3:M3"/>
    <mergeCell ref="A4:C4"/>
    <mergeCell ref="D4:J4"/>
    <mergeCell ref="A5:C5"/>
    <mergeCell ref="D5:J5"/>
    <mergeCell ref="L5:M5"/>
    <mergeCell ref="A6:C6"/>
    <mergeCell ref="F6:G6"/>
    <mergeCell ref="A7:C7"/>
    <mergeCell ref="D7:M7"/>
    <mergeCell ref="A8:C9"/>
    <mergeCell ref="D8:M9"/>
    <mergeCell ref="J6:M6"/>
    <mergeCell ref="A10:C10"/>
    <mergeCell ref="J10:K10"/>
    <mergeCell ref="L10:M10"/>
    <mergeCell ref="A11:C11"/>
    <mergeCell ref="D11:M11"/>
    <mergeCell ref="D10:F10"/>
    <mergeCell ref="G10:H10"/>
    <mergeCell ref="A12:C12"/>
    <mergeCell ref="H12:I12"/>
    <mergeCell ref="K12:M12"/>
    <mergeCell ref="A15:C15"/>
    <mergeCell ref="D15:M15"/>
    <mergeCell ref="D12:F12"/>
    <mergeCell ref="A16:C16"/>
    <mergeCell ref="D16:M16"/>
    <mergeCell ref="A17:C17"/>
    <mergeCell ref="D17:M17"/>
    <mergeCell ref="A18:C18"/>
    <mergeCell ref="D18:M18"/>
    <mergeCell ref="A19:C19"/>
    <mergeCell ref="D19:M19"/>
    <mergeCell ref="A20:C20"/>
    <mergeCell ref="D20:M20"/>
    <mergeCell ref="A21:C21"/>
    <mergeCell ref="D21:M21"/>
    <mergeCell ref="A22:C22"/>
    <mergeCell ref="D22:M22"/>
    <mergeCell ref="A25:C25"/>
    <mergeCell ref="D25:M25"/>
    <mergeCell ref="A26:C26"/>
    <mergeCell ref="D26:M26"/>
    <mergeCell ref="A27:C27"/>
    <mergeCell ref="D27:M27"/>
    <mergeCell ref="A28:C28"/>
    <mergeCell ref="D28:M28"/>
    <mergeCell ref="A29:C29"/>
    <mergeCell ref="D29:M29"/>
    <mergeCell ref="A30:C30"/>
    <mergeCell ref="D30:M30"/>
    <mergeCell ref="A31:C31"/>
    <mergeCell ref="D31:M31"/>
    <mergeCell ref="A32:C32"/>
    <mergeCell ref="D32:M32"/>
    <mergeCell ref="D35:M35"/>
    <mergeCell ref="A36:C36"/>
    <mergeCell ref="D36:M36"/>
    <mergeCell ref="A37:C37"/>
    <mergeCell ref="D37:M37"/>
    <mergeCell ref="A35:C35"/>
    <mergeCell ref="B51:L51"/>
    <mergeCell ref="B52:L52"/>
    <mergeCell ref="A41:C41"/>
    <mergeCell ref="D41:M41"/>
    <mergeCell ref="A42:C42"/>
    <mergeCell ref="D42:M42"/>
    <mergeCell ref="A45:M48"/>
    <mergeCell ref="B50:L50"/>
    <mergeCell ref="A38:C38"/>
    <mergeCell ref="D38:M38"/>
    <mergeCell ref="A39:C39"/>
    <mergeCell ref="D39:M39"/>
    <mergeCell ref="A40:C40"/>
    <mergeCell ref="D40:M40"/>
  </mergeCells>
  <phoneticPr fontId="1"/>
  <dataValidations count="4">
    <dataValidation type="list" allowBlank="1" showInputMessage="1" sqref="K12:L12 H12 D12" xr:uid="{00000000-0002-0000-0700-000000000000}">
      <formula1>"日本語,英語,タイ語,インドネシア語,ベトナム語,中国語"</formula1>
    </dataValidation>
    <dataValidation type="list" allowBlank="1" showInputMessage="1" showErrorMessage="1" errorTitle="入力エラー" error="プルダウンより選択してください。" sqref="G10" xr:uid="{00000000-0002-0000-0700-000001000000}">
      <formula1>"大学院（博士）,大学院（修士）,4年制大学,短大,工業高専,高校,その他"</formula1>
    </dataValidation>
    <dataValidation type="list" allowBlank="1" showInputMessage="1" sqref="L5:M5" xr:uid="{00000000-0002-0000-0700-000002000000}">
      <formula1>"男,女"</formula1>
    </dataValidation>
    <dataValidation type="list" allowBlank="1" showInputMessage="1" showErrorMessage="1" errorTitle="入力エラー" error="プルダウンより選択してください。" sqref="D10" xr:uid="{00000000-0002-0000-0700-000003000000}">
      <formula1>"国内,海外"</formula1>
    </dataValidation>
  </dataValidations>
  <printOptions horizontalCentered="1"/>
  <pageMargins left="0.51181102362204722" right="0.51181102362204722" top="0.74803149606299213" bottom="0.55118110236220474" header="0.31496062992125984" footer="0.31496062992125984"/>
  <pageSetup paperSize="9" scale="80" orientation="portrait" blackAndWhite="1" r:id="rId1"/>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59999389629810485"/>
  </sheetPr>
  <dimension ref="A2:E43"/>
  <sheetViews>
    <sheetView showGridLines="0" view="pageBreakPreview" zoomScale="85" zoomScaleNormal="100" zoomScaleSheetLayoutView="85" workbookViewId="0">
      <selection activeCell="B17" sqref="B17"/>
    </sheetView>
  </sheetViews>
  <sheetFormatPr defaultColWidth="9" defaultRowHeight="17.25" customHeight="1"/>
  <cols>
    <col min="1" max="1" width="3.375" style="3" bestFit="1" customWidth="1"/>
    <col min="2" max="2" width="3.5" style="3" bestFit="1" customWidth="1"/>
    <col min="3" max="3" width="22" style="3" customWidth="1"/>
    <col min="4" max="4" width="15.375" style="3" customWidth="1"/>
    <col min="5" max="5" width="53" style="3" customWidth="1"/>
    <col min="6" max="16384" width="9" style="3"/>
  </cols>
  <sheetData>
    <row r="2" spans="1:5" ht="17.25" customHeight="1">
      <c r="A2" s="599" t="s">
        <v>858</v>
      </c>
      <c r="B2" s="599"/>
      <c r="C2" s="599"/>
      <c r="D2" s="599"/>
      <c r="E2" s="599"/>
    </row>
    <row r="3" spans="1:5" ht="17.25" customHeight="1" thickBot="1">
      <c r="E3" s="4" t="s">
        <v>215</v>
      </c>
    </row>
    <row r="4" spans="1:5" ht="17.25" customHeight="1" thickBot="1">
      <c r="A4" s="1046" t="s">
        <v>216</v>
      </c>
      <c r="B4" s="1047"/>
      <c r="C4" s="1048"/>
      <c r="D4" s="78" t="s">
        <v>217</v>
      </c>
      <c r="E4" s="79" t="s">
        <v>218</v>
      </c>
    </row>
    <row r="5" spans="1:5" ht="17.25" customHeight="1">
      <c r="A5" s="77" t="s">
        <v>219</v>
      </c>
      <c r="B5" s="43" t="s">
        <v>220</v>
      </c>
      <c r="C5" s="23"/>
      <c r="D5" s="209">
        <v>100000</v>
      </c>
      <c r="E5" s="210"/>
    </row>
    <row r="6" spans="1:5" ht="17.25" customHeight="1">
      <c r="A6" s="75" t="s">
        <v>221</v>
      </c>
      <c r="B6" s="66" t="s">
        <v>222</v>
      </c>
      <c r="C6" s="22"/>
      <c r="D6" s="193"/>
      <c r="E6" s="211"/>
    </row>
    <row r="7" spans="1:5" ht="17.25" customHeight="1">
      <c r="A7" s="82" t="s">
        <v>223</v>
      </c>
      <c r="B7" s="80" t="s">
        <v>403</v>
      </c>
      <c r="C7" s="81"/>
      <c r="D7" s="212">
        <f>SUM(D8:D15)</f>
        <v>260000</v>
      </c>
      <c r="E7" s="213"/>
    </row>
    <row r="8" spans="1:5" ht="17.25" customHeight="1">
      <c r="A8" s="18"/>
      <c r="B8" s="1049" t="s">
        <v>224</v>
      </c>
      <c r="C8" s="1051" t="s">
        <v>418</v>
      </c>
      <c r="D8" s="1054">
        <v>200000</v>
      </c>
      <c r="E8" s="1057"/>
    </row>
    <row r="9" spans="1:5" ht="17.25" customHeight="1">
      <c r="A9" s="83"/>
      <c r="B9" s="1050"/>
      <c r="C9" s="1052"/>
      <c r="D9" s="1055"/>
      <c r="E9" s="1058"/>
    </row>
    <row r="10" spans="1:5" ht="17.25" customHeight="1">
      <c r="A10" s="18"/>
      <c r="B10" s="662" t="s">
        <v>225</v>
      </c>
      <c r="C10" s="794" t="s">
        <v>226</v>
      </c>
      <c r="D10" s="1056">
        <v>10000</v>
      </c>
      <c r="E10" s="1059"/>
    </row>
    <row r="11" spans="1:5" ht="17.25" customHeight="1">
      <c r="A11" s="83"/>
      <c r="B11" s="1053"/>
      <c r="C11" s="1052"/>
      <c r="D11" s="1055"/>
      <c r="E11" s="1058"/>
    </row>
    <row r="12" spans="1:5" ht="17.25" customHeight="1">
      <c r="A12" s="18"/>
      <c r="B12" s="662" t="s">
        <v>227</v>
      </c>
      <c r="C12" s="794" t="s">
        <v>228</v>
      </c>
      <c r="D12" s="1056">
        <v>50000</v>
      </c>
      <c r="E12" s="1059"/>
    </row>
    <row r="13" spans="1:5" ht="17.25" customHeight="1">
      <c r="A13" s="83"/>
      <c r="B13" s="1053"/>
      <c r="C13" s="1052"/>
      <c r="D13" s="1055"/>
      <c r="E13" s="1058"/>
    </row>
    <row r="14" spans="1:5" ht="17.25" customHeight="1">
      <c r="A14" s="18"/>
      <c r="B14" s="662" t="s">
        <v>229</v>
      </c>
      <c r="C14" s="794" t="s">
        <v>230</v>
      </c>
      <c r="D14" s="1056"/>
      <c r="E14" s="1059"/>
    </row>
    <row r="15" spans="1:5" ht="17.25" customHeight="1">
      <c r="A15" s="76"/>
      <c r="B15" s="644"/>
      <c r="C15" s="832"/>
      <c r="D15" s="1064"/>
      <c r="E15" s="1060"/>
    </row>
    <row r="16" spans="1:5" ht="17.25" customHeight="1">
      <c r="A16" s="75" t="s">
        <v>231</v>
      </c>
      <c r="B16" s="66" t="s">
        <v>867</v>
      </c>
      <c r="C16" s="22"/>
      <c r="D16" s="193"/>
      <c r="E16" s="211"/>
    </row>
    <row r="17" spans="1:5" ht="17.25" customHeight="1">
      <c r="A17" s="103" t="s">
        <v>233</v>
      </c>
      <c r="B17" s="61" t="s">
        <v>232</v>
      </c>
      <c r="C17" s="62"/>
      <c r="D17" s="214">
        <f>SUM(D18:D20)</f>
        <v>0</v>
      </c>
      <c r="E17" s="215"/>
    </row>
    <row r="18" spans="1:5" ht="17.25" customHeight="1">
      <c r="A18" s="102"/>
      <c r="B18" s="134" t="s">
        <v>415</v>
      </c>
      <c r="C18" s="89" t="s">
        <v>418</v>
      </c>
      <c r="D18" s="216"/>
      <c r="E18" s="217"/>
    </row>
    <row r="19" spans="1:5" ht="17.25" customHeight="1">
      <c r="A19" s="101"/>
      <c r="B19" s="135" t="s">
        <v>416</v>
      </c>
      <c r="C19" s="86" t="s">
        <v>419</v>
      </c>
      <c r="D19" s="218"/>
      <c r="E19" s="219"/>
    </row>
    <row r="20" spans="1:5" ht="17.25" customHeight="1">
      <c r="A20" s="133"/>
      <c r="B20" s="128" t="s">
        <v>417</v>
      </c>
      <c r="C20" s="131" t="s">
        <v>420</v>
      </c>
      <c r="D20" s="220"/>
      <c r="E20" s="221"/>
    </row>
    <row r="21" spans="1:5" ht="17.25" customHeight="1">
      <c r="A21" s="82" t="s">
        <v>234</v>
      </c>
      <c r="B21" s="80" t="s">
        <v>875</v>
      </c>
      <c r="C21" s="81"/>
      <c r="D21" s="212">
        <f>SUM(D22:D26)</f>
        <v>0</v>
      </c>
      <c r="E21" s="213"/>
    </row>
    <row r="22" spans="1:5" ht="17.25" customHeight="1">
      <c r="A22" s="18"/>
      <c r="B22" s="137" t="s">
        <v>224</v>
      </c>
      <c r="C22" s="138" t="s">
        <v>411</v>
      </c>
      <c r="D22" s="222"/>
      <c r="E22" s="223"/>
    </row>
    <row r="23" spans="1:5" ht="17.25" customHeight="1">
      <c r="A23" s="84"/>
      <c r="B23" s="85" t="s">
        <v>235</v>
      </c>
      <c r="C23" s="135" t="s">
        <v>404</v>
      </c>
      <c r="D23" s="218"/>
      <c r="E23" s="219"/>
    </row>
    <row r="24" spans="1:5" ht="17.25" customHeight="1">
      <c r="A24" s="84"/>
      <c r="B24" s="85" t="s">
        <v>409</v>
      </c>
      <c r="C24" s="135" t="s">
        <v>405</v>
      </c>
      <c r="D24" s="218"/>
      <c r="E24" s="219"/>
    </row>
    <row r="25" spans="1:5" ht="17.25" customHeight="1">
      <c r="A25" s="84"/>
      <c r="B25" s="85" t="s">
        <v>407</v>
      </c>
      <c r="C25" s="3" t="s">
        <v>406</v>
      </c>
      <c r="D25" s="218"/>
      <c r="E25" s="219"/>
    </row>
    <row r="26" spans="1:5" ht="17.25" customHeight="1">
      <c r="A26" s="76"/>
      <c r="B26" s="42" t="s">
        <v>410</v>
      </c>
      <c r="C26" s="128" t="s">
        <v>408</v>
      </c>
      <c r="D26" s="209"/>
      <c r="E26" s="210"/>
    </row>
    <row r="27" spans="1:5" ht="17.25" customHeight="1">
      <c r="A27" s="103" t="s">
        <v>236</v>
      </c>
      <c r="B27" s="1065" t="s">
        <v>384</v>
      </c>
      <c r="C27" s="1066"/>
      <c r="D27" s="214">
        <f>SUM(D28:D29)</f>
        <v>0</v>
      </c>
      <c r="E27" s="215"/>
    </row>
    <row r="28" spans="1:5" ht="17.25" customHeight="1">
      <c r="A28" s="102"/>
      <c r="B28" s="134" t="s">
        <v>412</v>
      </c>
      <c r="C28" s="89" t="s">
        <v>414</v>
      </c>
      <c r="D28" s="216"/>
      <c r="E28" s="217"/>
    </row>
    <row r="29" spans="1:5" ht="17.25" customHeight="1">
      <c r="A29" s="133"/>
      <c r="B29" s="128" t="s">
        <v>413</v>
      </c>
      <c r="C29" s="131" t="s">
        <v>420</v>
      </c>
      <c r="D29" s="220"/>
      <c r="E29" s="221"/>
    </row>
    <row r="30" spans="1:5" ht="17.25" customHeight="1">
      <c r="A30" s="103" t="s">
        <v>237</v>
      </c>
      <c r="B30" s="61" t="s">
        <v>439</v>
      </c>
      <c r="C30" s="62"/>
      <c r="D30" s="193"/>
      <c r="E30" s="215"/>
    </row>
    <row r="31" spans="1:5" ht="17.25" customHeight="1">
      <c r="A31" s="103" t="s">
        <v>238</v>
      </c>
      <c r="B31" s="61" t="s">
        <v>405</v>
      </c>
      <c r="C31" s="62"/>
      <c r="D31" s="193"/>
      <c r="E31" s="215"/>
    </row>
    <row r="32" spans="1:5" ht="17.25" customHeight="1">
      <c r="A32" s="82" t="s">
        <v>285</v>
      </c>
      <c r="B32" s="80" t="s">
        <v>239</v>
      </c>
      <c r="C32" s="81"/>
      <c r="D32" s="212">
        <f>SUM(D33:D34)</f>
        <v>0</v>
      </c>
      <c r="E32" s="213"/>
    </row>
    <row r="33" spans="1:5" ht="17.25" customHeight="1">
      <c r="A33" s="87"/>
      <c r="B33" s="88" t="s">
        <v>240</v>
      </c>
      <c r="C33" s="89" t="s">
        <v>241</v>
      </c>
      <c r="D33" s="216"/>
      <c r="E33" s="217"/>
    </row>
    <row r="34" spans="1:5" ht="17.25" customHeight="1">
      <c r="A34" s="84"/>
      <c r="B34" s="85" t="s">
        <v>413</v>
      </c>
      <c r="C34" s="86" t="s">
        <v>242</v>
      </c>
      <c r="D34" s="224">
        <f>SUM(D35:D39)</f>
        <v>0</v>
      </c>
      <c r="E34" s="225"/>
    </row>
    <row r="35" spans="1:5" ht="17.25" customHeight="1">
      <c r="A35" s="84"/>
      <c r="B35" s="85"/>
      <c r="C35" s="86" t="s">
        <v>421</v>
      </c>
      <c r="D35" s="218"/>
      <c r="E35" s="219"/>
    </row>
    <row r="36" spans="1:5" ht="17.25" customHeight="1">
      <c r="A36" s="84"/>
      <c r="B36" s="85"/>
      <c r="C36" s="86" t="s">
        <v>424</v>
      </c>
      <c r="D36" s="218"/>
      <c r="E36" s="219"/>
    </row>
    <row r="37" spans="1:5" ht="17.25" customHeight="1">
      <c r="A37" s="84"/>
      <c r="B37" s="85"/>
      <c r="C37" s="86" t="s">
        <v>422</v>
      </c>
      <c r="D37" s="218"/>
      <c r="E37" s="219"/>
    </row>
    <row r="38" spans="1:5" ht="17.25" customHeight="1">
      <c r="A38" s="84"/>
      <c r="B38" s="85"/>
      <c r="C38" s="86" t="s">
        <v>425</v>
      </c>
      <c r="D38" s="218"/>
      <c r="E38" s="219"/>
    </row>
    <row r="39" spans="1:5" ht="17.25" customHeight="1">
      <c r="A39" s="136"/>
      <c r="B39" s="74"/>
      <c r="C39" s="131" t="s">
        <v>423</v>
      </c>
      <c r="D39" s="220"/>
      <c r="E39" s="221"/>
    </row>
    <row r="40" spans="1:5" ht="17.25" customHeight="1" thickBot="1">
      <c r="A40" s="103" t="s">
        <v>286</v>
      </c>
      <c r="B40" s="61" t="s">
        <v>876</v>
      </c>
      <c r="C40" s="62"/>
      <c r="D40" s="193"/>
      <c r="E40" s="215"/>
    </row>
    <row r="41" spans="1:5" ht="17.25" customHeight="1" thickBot="1">
      <c r="A41" s="1061" t="s">
        <v>243</v>
      </c>
      <c r="B41" s="1062"/>
      <c r="C41" s="1063"/>
      <c r="D41" s="226">
        <f>SUM(D5,D6,D7,D16,D17,D21,D27,D30,D31,D32)</f>
        <v>360000</v>
      </c>
      <c r="E41" s="227"/>
    </row>
    <row r="43" spans="1:5" ht="17.25" customHeight="1">
      <c r="A43" s="3" t="s">
        <v>312</v>
      </c>
    </row>
  </sheetData>
  <mergeCells count="20">
    <mergeCell ref="E12:E13"/>
    <mergeCell ref="E14:E15"/>
    <mergeCell ref="A41:C41"/>
    <mergeCell ref="D12:D13"/>
    <mergeCell ref="D14:D15"/>
    <mergeCell ref="B12:B13"/>
    <mergeCell ref="C12:C13"/>
    <mergeCell ref="B14:B15"/>
    <mergeCell ref="C14:C15"/>
    <mergeCell ref="B27:C27"/>
    <mergeCell ref="A2:E2"/>
    <mergeCell ref="A4:C4"/>
    <mergeCell ref="B8:B9"/>
    <mergeCell ref="C8:C9"/>
    <mergeCell ref="B10:B11"/>
    <mergeCell ref="C10:C11"/>
    <mergeCell ref="D8:D9"/>
    <mergeCell ref="D10:D11"/>
    <mergeCell ref="E8:E9"/>
    <mergeCell ref="E10:E11"/>
  </mergeCells>
  <phoneticPr fontId="1"/>
  <printOptions horizontalCentered="1"/>
  <pageMargins left="0.51181102362204722" right="0.51181102362204722" top="0.74803149606299213" bottom="0.55118110236220474" header="0.31496062992125984" footer="0.31496062992125984"/>
  <pageSetup paperSize="9" scale="91" orientation="portrait" blackAndWhite="1"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2DBD3-472C-4DAC-A0D3-91CD4E9FB7E7}">
  <sheetPr>
    <tabColor theme="4" tint="0.59999389629810485"/>
  </sheetPr>
  <dimension ref="A1:P44"/>
  <sheetViews>
    <sheetView showGridLines="0" view="pageBreakPreview" topLeftCell="A20" zoomScale="115" zoomScaleNormal="100" zoomScaleSheetLayoutView="115" workbookViewId="0">
      <selection activeCell="D40" sqref="D40:H40"/>
    </sheetView>
  </sheetViews>
  <sheetFormatPr defaultColWidth="9" defaultRowHeight="17.25" customHeight="1"/>
  <cols>
    <col min="1" max="1" width="0.875" style="3" customWidth="1"/>
    <col min="2" max="2" width="3.125" style="3" bestFit="1" customWidth="1"/>
    <col min="3" max="3" width="12.125" style="3" bestFit="1" customWidth="1"/>
    <col min="4" max="4" width="8.625" style="3" bestFit="1" customWidth="1"/>
    <col min="5" max="5" width="12" style="3" customWidth="1"/>
    <col min="6" max="6" width="14" style="3" customWidth="1"/>
    <col min="7" max="7" width="11.125" style="3" customWidth="1"/>
    <col min="8" max="8" width="30.5" style="3" customWidth="1"/>
    <col min="9" max="9" width="5.375" style="3" customWidth="1"/>
    <col min="10" max="10" width="9" style="3"/>
    <col min="11" max="11" width="9.125" style="3" customWidth="1"/>
    <col min="12" max="16384" width="9" style="3"/>
  </cols>
  <sheetData>
    <row r="1" spans="1:16" ht="7.5" customHeight="1">
      <c r="A1" s="207"/>
      <c r="B1" s="1250"/>
      <c r="C1" s="1251"/>
      <c r="D1" s="1251"/>
      <c r="E1" s="1251"/>
      <c r="F1" s="1251"/>
      <c r="G1" s="1251"/>
      <c r="H1" s="1251"/>
      <c r="I1" s="1252"/>
    </row>
    <row r="2" spans="1:16" ht="17.25" customHeight="1">
      <c r="A2" s="207"/>
      <c r="B2" s="1253" t="s">
        <v>244</v>
      </c>
      <c r="C2" s="1254"/>
      <c r="D2" s="1254"/>
      <c r="E2" s="1254"/>
      <c r="F2" s="1254"/>
      <c r="G2" s="1254"/>
      <c r="H2" s="1254"/>
      <c r="I2" s="1255"/>
    </row>
    <row r="3" spans="1:16" ht="17.25" customHeight="1">
      <c r="A3" s="207"/>
      <c r="B3" s="1256"/>
      <c r="C3" s="207"/>
      <c r="D3" s="207"/>
      <c r="E3" s="207"/>
      <c r="F3" s="207"/>
      <c r="G3" s="207"/>
      <c r="H3" s="207"/>
      <c r="I3" s="1257"/>
    </row>
    <row r="4" spans="1:16" ht="17.25" customHeight="1">
      <c r="A4" s="207"/>
      <c r="B4" s="1258"/>
      <c r="C4" s="207"/>
      <c r="D4" s="207"/>
      <c r="E4" s="207"/>
      <c r="F4" s="207"/>
      <c r="G4" s="207"/>
      <c r="H4" s="1259">
        <v>45200</v>
      </c>
      <c r="I4" s="1260"/>
    </row>
    <row r="5" spans="1:16" ht="17.25" customHeight="1">
      <c r="A5" s="207"/>
      <c r="B5" s="1261" t="s">
        <v>979</v>
      </c>
      <c r="C5" s="767"/>
      <c r="D5" s="767"/>
      <c r="E5" s="767"/>
      <c r="F5" s="767"/>
      <c r="G5" s="767"/>
      <c r="H5" s="767"/>
      <c r="I5" s="1262"/>
    </row>
    <row r="6" spans="1:16" ht="6.75" customHeight="1">
      <c r="A6" s="207"/>
      <c r="B6" s="1256"/>
      <c r="C6" s="207"/>
      <c r="D6" s="207"/>
      <c r="E6" s="207"/>
      <c r="F6" s="207"/>
      <c r="G6" s="207"/>
      <c r="H6" s="207"/>
      <c r="I6" s="1257"/>
    </row>
    <row r="7" spans="1:16" ht="17.25" customHeight="1">
      <c r="A7" s="207"/>
      <c r="B7" s="1263" t="s">
        <v>40</v>
      </c>
      <c r="C7" s="1067" t="s">
        <v>245</v>
      </c>
      <c r="D7" s="1067"/>
      <c r="E7" s="1067"/>
      <c r="F7" s="1067"/>
      <c r="G7" s="1067"/>
      <c r="H7" s="1067"/>
      <c r="I7" s="1264"/>
    </row>
    <row r="8" spans="1:16" ht="17.25" customHeight="1">
      <c r="A8" s="207"/>
      <c r="B8" s="1256"/>
      <c r="C8" s="767" t="s">
        <v>255</v>
      </c>
      <c r="D8" s="767"/>
      <c r="E8" s="767"/>
      <c r="F8" s="767"/>
      <c r="G8" s="767"/>
      <c r="H8" s="767"/>
      <c r="I8" s="1262"/>
    </row>
    <row r="9" spans="1:16" ht="27" customHeight="1">
      <c r="A9" s="207"/>
      <c r="B9" s="1256"/>
      <c r="C9" s="767" t="s">
        <v>978</v>
      </c>
      <c r="D9" s="767"/>
      <c r="E9" s="767"/>
      <c r="F9" s="767"/>
      <c r="G9" s="767"/>
      <c r="H9" s="767"/>
      <c r="I9" s="1262"/>
    </row>
    <row r="10" spans="1:16" ht="17.25" customHeight="1">
      <c r="A10" s="207"/>
      <c r="B10" s="1263" t="s">
        <v>11</v>
      </c>
      <c r="C10" s="1067" t="s">
        <v>246</v>
      </c>
      <c r="D10" s="1067"/>
      <c r="E10" s="1067"/>
      <c r="F10" s="1067"/>
      <c r="G10" s="1067"/>
      <c r="H10" s="1067"/>
      <c r="I10" s="1264"/>
    </row>
    <row r="11" spans="1:16" ht="29.25" customHeight="1">
      <c r="A11" s="207"/>
      <c r="B11" s="1263"/>
      <c r="C11" s="929" t="s">
        <v>977</v>
      </c>
      <c r="D11" s="929"/>
      <c r="E11" s="929"/>
      <c r="F11" s="929"/>
      <c r="G11" s="929"/>
      <c r="H11" s="929"/>
      <c r="I11" s="1265"/>
    </row>
    <row r="12" spans="1:16" ht="9" customHeight="1">
      <c r="A12" s="207"/>
      <c r="B12" s="1263"/>
      <c r="C12" s="568"/>
      <c r="D12" s="568"/>
      <c r="E12" s="568"/>
      <c r="F12" s="568"/>
      <c r="G12" s="568"/>
      <c r="H12" s="568"/>
      <c r="I12" s="1266"/>
    </row>
    <row r="13" spans="1:16" ht="13.5" customHeight="1">
      <c r="A13" s="1267"/>
      <c r="B13" s="1256"/>
      <c r="C13" s="1068" t="s">
        <v>984</v>
      </c>
      <c r="D13" s="1068"/>
      <c r="E13" s="1068"/>
      <c r="F13" s="1068"/>
      <c r="G13" s="1068"/>
      <c r="H13" s="1068"/>
      <c r="I13" s="1268"/>
      <c r="J13" s="567"/>
      <c r="K13" s="567"/>
      <c r="L13" s="567"/>
      <c r="M13" s="567"/>
      <c r="N13" s="567"/>
      <c r="O13" s="567"/>
    </row>
    <row r="14" spans="1:16" ht="13.5">
      <c r="A14" s="1267"/>
      <c r="B14" s="1256"/>
      <c r="C14" s="1068"/>
      <c r="D14" s="1068"/>
      <c r="E14" s="1068"/>
      <c r="F14" s="1068"/>
      <c r="G14" s="1068"/>
      <c r="H14" s="1068"/>
      <c r="I14" s="1268"/>
      <c r="J14" s="567"/>
      <c r="K14" s="567"/>
      <c r="L14" s="567"/>
      <c r="M14" s="567"/>
      <c r="N14" s="567"/>
      <c r="O14" s="567"/>
    </row>
    <row r="15" spans="1:16" ht="51" customHeight="1">
      <c r="A15" s="1267"/>
      <c r="B15" s="1256"/>
      <c r="C15" s="1068"/>
      <c r="D15" s="1068"/>
      <c r="E15" s="1068"/>
      <c r="F15" s="1068"/>
      <c r="G15" s="1068"/>
      <c r="H15" s="1068"/>
      <c r="I15" s="1268"/>
      <c r="J15" s="567"/>
      <c r="K15" s="567"/>
      <c r="L15" s="567"/>
      <c r="M15" s="567"/>
      <c r="N15" s="567"/>
      <c r="O15" s="567"/>
    </row>
    <row r="16" spans="1:16" ht="17.25" customHeight="1">
      <c r="A16" s="566"/>
      <c r="B16" s="1263" t="s">
        <v>42</v>
      </c>
      <c r="C16" s="1067" t="s">
        <v>976</v>
      </c>
      <c r="D16" s="1067"/>
      <c r="E16" s="1067"/>
      <c r="F16" s="1067"/>
      <c r="G16" s="1067"/>
      <c r="H16" s="1067"/>
      <c r="I16" s="1264"/>
      <c r="J16" s="110"/>
      <c r="K16" s="110"/>
      <c r="L16" s="110"/>
      <c r="M16" s="110"/>
      <c r="N16" s="110"/>
      <c r="O16" s="110"/>
      <c r="P16" s="110"/>
    </row>
    <row r="17" spans="1:16" ht="32.25" customHeight="1">
      <c r="A17" s="565"/>
      <c r="B17" s="1256"/>
      <c r="C17" s="929" t="s">
        <v>985</v>
      </c>
      <c r="D17" s="929"/>
      <c r="E17" s="929"/>
      <c r="F17" s="929"/>
      <c r="G17" s="929"/>
      <c r="H17" s="929"/>
      <c r="I17" s="1265"/>
      <c r="J17" s="141"/>
      <c r="K17" s="141"/>
      <c r="L17" s="141"/>
      <c r="M17" s="141"/>
      <c r="N17" s="141"/>
      <c r="O17" s="141"/>
    </row>
    <row r="18" spans="1:16" customFormat="1" ht="15.6" customHeight="1">
      <c r="A18" s="1269"/>
      <c r="B18" s="1270"/>
      <c r="C18" s="1271" t="s">
        <v>986</v>
      </c>
      <c r="D18" s="1271"/>
      <c r="E18" s="1271"/>
      <c r="F18" s="1271"/>
      <c r="G18" s="1271"/>
      <c r="H18" s="1271"/>
      <c r="I18" s="1272"/>
    </row>
    <row r="19" spans="1:16" customFormat="1" ht="16.5" customHeight="1">
      <c r="A19" s="1269"/>
      <c r="B19" s="1270"/>
      <c r="C19" s="1271" t="s">
        <v>987</v>
      </c>
      <c r="D19" s="1271"/>
      <c r="E19" s="1271"/>
      <c r="F19" s="1271"/>
      <c r="G19" s="1271"/>
      <c r="H19" s="1271"/>
      <c r="I19" s="1272"/>
    </row>
    <row r="20" spans="1:16" customFormat="1" ht="19.5" customHeight="1">
      <c r="A20" s="1269"/>
      <c r="B20" s="1270"/>
      <c r="C20" s="1271" t="s">
        <v>988</v>
      </c>
      <c r="D20" s="1271"/>
      <c r="E20" s="1271"/>
      <c r="F20" s="1271"/>
      <c r="G20" s="1271"/>
      <c r="H20" s="1271"/>
      <c r="I20" s="1272"/>
    </row>
    <row r="21" spans="1:16" customFormat="1" ht="27" customHeight="1">
      <c r="A21" s="1269"/>
      <c r="B21" s="1270"/>
      <c r="C21" s="1271" t="s">
        <v>989</v>
      </c>
      <c r="D21" s="1271"/>
      <c r="E21" s="1271"/>
      <c r="F21" s="1271"/>
      <c r="G21" s="1271"/>
      <c r="H21" s="1271"/>
      <c r="I21" s="1272"/>
    </row>
    <row r="22" spans="1:16" ht="21" customHeight="1">
      <c r="A22" s="566"/>
      <c r="B22" s="1263"/>
      <c r="C22" s="1273" t="s">
        <v>804</v>
      </c>
      <c r="D22" s="1273"/>
      <c r="E22" s="1273"/>
      <c r="F22" s="1273"/>
      <c r="G22" s="1273"/>
      <c r="H22" s="1273"/>
      <c r="I22" s="1274"/>
      <c r="J22" s="110"/>
      <c r="K22" s="110"/>
      <c r="L22" s="110"/>
      <c r="M22" s="110"/>
      <c r="N22" s="110"/>
      <c r="O22" s="110"/>
      <c r="P22" s="110"/>
    </row>
    <row r="23" spans="1:16" ht="16.5" customHeight="1">
      <c r="A23" s="568"/>
      <c r="B23" s="1263" t="s">
        <v>990</v>
      </c>
      <c r="C23" s="520" t="s">
        <v>975</v>
      </c>
      <c r="D23" s="565"/>
      <c r="E23" s="565"/>
      <c r="F23" s="565"/>
      <c r="G23" s="565"/>
      <c r="H23" s="565"/>
      <c r="I23" s="1275"/>
      <c r="J23" s="559"/>
      <c r="K23" s="559"/>
      <c r="L23" s="559"/>
      <c r="M23" s="559"/>
      <c r="N23" s="559"/>
      <c r="O23" s="559"/>
    </row>
    <row r="24" spans="1:16" ht="61.5" customHeight="1">
      <c r="A24" s="566"/>
      <c r="B24" s="1256"/>
      <c r="C24" s="929" t="s">
        <v>974</v>
      </c>
      <c r="D24" s="929"/>
      <c r="E24" s="929"/>
      <c r="F24" s="929"/>
      <c r="G24" s="929"/>
      <c r="H24" s="929"/>
      <c r="I24" s="1265"/>
      <c r="K24" s="1276"/>
    </row>
    <row r="25" spans="1:16" ht="33" customHeight="1">
      <c r="A25" s="566"/>
      <c r="B25" s="1256"/>
      <c r="C25" s="1277" t="s">
        <v>991</v>
      </c>
      <c r="D25" s="1277"/>
      <c r="E25" s="1277"/>
      <c r="F25" s="1277"/>
      <c r="G25" s="1277"/>
      <c r="H25" s="1277"/>
      <c r="I25" s="1278"/>
      <c r="K25" s="1276"/>
    </row>
    <row r="26" spans="1:16" ht="12.75" customHeight="1">
      <c r="A26" s="566"/>
      <c r="B26" s="1256"/>
      <c r="C26" s="1279"/>
      <c r="D26" s="1279"/>
      <c r="E26" s="1279"/>
      <c r="F26" s="1279"/>
      <c r="G26" s="1279"/>
      <c r="H26" s="1279"/>
      <c r="I26" s="1280"/>
      <c r="K26" s="1276"/>
    </row>
    <row r="27" spans="1:16" ht="17.25" customHeight="1">
      <c r="A27" s="207"/>
      <c r="B27" s="1263" t="s">
        <v>992</v>
      </c>
      <c r="C27" s="1067" t="s">
        <v>247</v>
      </c>
      <c r="D27" s="1067"/>
      <c r="E27" s="1067"/>
      <c r="F27" s="1067"/>
      <c r="G27" s="1067"/>
      <c r="H27" s="1067"/>
      <c r="I27" s="1264"/>
    </row>
    <row r="28" spans="1:16" ht="21.75" customHeight="1">
      <c r="A28" s="207"/>
      <c r="B28" s="1256"/>
      <c r="C28" s="1068" t="s">
        <v>973</v>
      </c>
      <c r="D28" s="1068"/>
      <c r="E28" s="1068"/>
      <c r="F28" s="1068"/>
      <c r="G28" s="1068"/>
      <c r="H28" s="1068"/>
      <c r="I28" s="1268"/>
    </row>
    <row r="29" spans="1:16" customFormat="1" ht="11.25" customHeight="1">
      <c r="A29" s="1281"/>
      <c r="B29" s="1270"/>
      <c r="C29" s="1282"/>
      <c r="D29" s="1282"/>
      <c r="E29" s="1282"/>
      <c r="F29" s="1282"/>
      <c r="G29" s="1282"/>
      <c r="H29" s="1282"/>
      <c r="I29" s="1283"/>
    </row>
    <row r="30" spans="1:16" ht="17.25" customHeight="1">
      <c r="A30" s="207"/>
      <c r="B30" s="1263" t="s">
        <v>993</v>
      </c>
      <c r="C30" s="1067" t="s">
        <v>248</v>
      </c>
      <c r="D30" s="1067"/>
      <c r="E30" s="1067"/>
      <c r="F30" s="1067"/>
      <c r="G30" s="1067"/>
      <c r="H30" s="1067"/>
      <c r="I30" s="1264"/>
    </row>
    <row r="31" spans="1:16" ht="43.5" customHeight="1">
      <c r="A31" s="1284"/>
      <c r="B31" s="1256"/>
      <c r="C31" s="1069" t="s">
        <v>972</v>
      </c>
      <c r="D31" s="767"/>
      <c r="E31" s="767"/>
      <c r="F31" s="767"/>
      <c r="G31" s="767"/>
      <c r="H31" s="767"/>
      <c r="I31" s="1262"/>
    </row>
    <row r="32" spans="1:16" ht="17.25" customHeight="1">
      <c r="A32" s="1284"/>
      <c r="B32" s="1256"/>
      <c r="C32" s="767" t="s">
        <v>971</v>
      </c>
      <c r="D32" s="767"/>
      <c r="E32" s="767"/>
      <c r="F32" s="767"/>
      <c r="G32" s="767"/>
      <c r="H32" s="767"/>
      <c r="I32" s="1262"/>
    </row>
    <row r="33" spans="1:15" ht="17.25" customHeight="1">
      <c r="A33" s="1284"/>
      <c r="B33" s="1256"/>
      <c r="C33" s="769" t="s">
        <v>994</v>
      </c>
      <c r="D33" s="769"/>
      <c r="E33" s="769"/>
      <c r="F33" s="769"/>
      <c r="G33" s="769"/>
      <c r="H33" s="769"/>
      <c r="I33" s="1285"/>
    </row>
    <row r="34" spans="1:15" ht="17.25" customHeight="1">
      <c r="A34" s="1284"/>
      <c r="B34" s="1256"/>
      <c r="C34" s="769" t="s">
        <v>970</v>
      </c>
      <c r="D34" s="769"/>
      <c r="E34" s="769"/>
      <c r="F34" s="769"/>
      <c r="G34" s="769"/>
      <c r="H34" s="769"/>
      <c r="I34" s="1285"/>
    </row>
    <row r="35" spans="1:15" ht="17.25" customHeight="1">
      <c r="A35" s="1284"/>
      <c r="B35" s="1256"/>
      <c r="C35" s="207"/>
      <c r="D35" s="207"/>
      <c r="E35" s="207"/>
      <c r="F35" s="207"/>
      <c r="G35" s="207"/>
      <c r="H35" s="207"/>
      <c r="I35" s="1257"/>
    </row>
    <row r="36" spans="1:15" ht="17.25" customHeight="1">
      <c r="A36" s="207"/>
      <c r="B36" s="1256"/>
      <c r="C36" s="767" t="s">
        <v>249</v>
      </c>
      <c r="D36" s="767"/>
      <c r="E36" s="767"/>
      <c r="F36" s="767"/>
      <c r="G36" s="767"/>
      <c r="H36" s="767"/>
      <c r="I36" s="1262"/>
    </row>
    <row r="37" spans="1:15" ht="17.25" customHeight="1">
      <c r="A37" s="207"/>
      <c r="B37" s="1256"/>
      <c r="C37" s="767" t="s">
        <v>250</v>
      </c>
      <c r="D37" s="767"/>
      <c r="E37" s="767"/>
      <c r="F37" s="767"/>
      <c r="G37" s="767"/>
      <c r="H37" s="767"/>
      <c r="I37" s="1262"/>
    </row>
    <row r="38" spans="1:15" ht="17.25" customHeight="1">
      <c r="A38" s="207"/>
      <c r="B38" s="1256"/>
      <c r="C38" s="1286"/>
      <c r="D38" s="204" t="s">
        <v>140</v>
      </c>
      <c r="E38" s="1286" t="s">
        <v>251</v>
      </c>
      <c r="F38" s="204" t="s">
        <v>140</v>
      </c>
      <c r="G38" s="1286" t="s">
        <v>252</v>
      </c>
      <c r="H38" s="1286"/>
      <c r="I38" s="1257"/>
      <c r="O38" s="90"/>
    </row>
    <row r="39" spans="1:15" ht="17.25" customHeight="1">
      <c r="A39" s="207"/>
      <c r="B39" s="1256"/>
      <c r="C39" s="1286"/>
      <c r="D39" s="1286"/>
      <c r="E39" s="1286"/>
      <c r="F39" s="1286"/>
      <c r="G39" s="1286"/>
      <c r="H39" s="1286" t="s">
        <v>995</v>
      </c>
      <c r="I39" s="1257"/>
    </row>
    <row r="40" spans="1:15" ht="17.25" customHeight="1">
      <c r="A40" s="207"/>
      <c r="B40" s="1256"/>
      <c r="C40" s="1287" t="s">
        <v>996</v>
      </c>
      <c r="D40" s="1288"/>
      <c r="E40" s="1288"/>
      <c r="F40" s="1288"/>
      <c r="G40" s="1288"/>
      <c r="H40" s="1288"/>
      <c r="I40" s="1257"/>
    </row>
    <row r="41" spans="1:15" ht="17.25" customHeight="1">
      <c r="A41" s="207"/>
      <c r="B41" s="1256"/>
      <c r="C41" s="1289"/>
      <c r="D41" s="1289"/>
      <c r="E41" s="1289"/>
      <c r="F41" s="1289"/>
      <c r="G41" s="1289"/>
      <c r="H41" s="1289"/>
      <c r="I41" s="1257"/>
    </row>
    <row r="42" spans="1:15" ht="17.25" customHeight="1">
      <c r="A42" s="207"/>
      <c r="B42" s="1256"/>
      <c r="C42" s="1287" t="s">
        <v>253</v>
      </c>
      <c r="D42" s="1288"/>
      <c r="E42" s="1288"/>
      <c r="F42" s="1288"/>
      <c r="G42" s="1287" t="s">
        <v>254</v>
      </c>
      <c r="H42" s="1287"/>
      <c r="I42" s="1257"/>
    </row>
    <row r="43" spans="1:15" ht="17.25" customHeight="1">
      <c r="A43" s="207"/>
      <c r="B43" s="1256"/>
      <c r="C43" s="1286"/>
      <c r="D43" s="1286"/>
      <c r="E43" s="1286"/>
      <c r="F43" s="1286"/>
      <c r="G43" s="1286"/>
      <c r="H43" s="1286"/>
      <c r="I43" s="1257"/>
    </row>
    <row r="44" spans="1:15" ht="17.25" customHeight="1" thickBot="1">
      <c r="A44" s="207"/>
      <c r="B44" s="1290"/>
      <c r="C44" s="1291" t="s">
        <v>997</v>
      </c>
      <c r="D44" s="1291"/>
      <c r="E44" s="1291"/>
      <c r="F44" s="1291"/>
      <c r="G44" s="1291"/>
      <c r="H44" s="1291"/>
      <c r="I44" s="1292"/>
    </row>
  </sheetData>
  <mergeCells count="32">
    <mergeCell ref="C34:I34"/>
    <mergeCell ref="C36:I36"/>
    <mergeCell ref="C37:I37"/>
    <mergeCell ref="D40:H40"/>
    <mergeCell ref="D42:F42"/>
    <mergeCell ref="C44:I44"/>
    <mergeCell ref="C27:I27"/>
    <mergeCell ref="C28:I28"/>
    <mergeCell ref="C30:I30"/>
    <mergeCell ref="C31:I31"/>
    <mergeCell ref="C32:I32"/>
    <mergeCell ref="C33:I33"/>
    <mergeCell ref="C19:I19"/>
    <mergeCell ref="C20:I20"/>
    <mergeCell ref="C21:I21"/>
    <mergeCell ref="C22:I22"/>
    <mergeCell ref="C24:I24"/>
    <mergeCell ref="K24:K26"/>
    <mergeCell ref="C25:H25"/>
    <mergeCell ref="C26:I26"/>
    <mergeCell ref="C10:I10"/>
    <mergeCell ref="C11:I11"/>
    <mergeCell ref="C13:I15"/>
    <mergeCell ref="C16:I16"/>
    <mergeCell ref="C17:I17"/>
    <mergeCell ref="C18:I18"/>
    <mergeCell ref="B2:I2"/>
    <mergeCell ref="H4:I4"/>
    <mergeCell ref="B5:I5"/>
    <mergeCell ref="C7:I7"/>
    <mergeCell ref="C8:I8"/>
    <mergeCell ref="C9:I9"/>
  </mergeCells>
  <phoneticPr fontId="1"/>
  <dataValidations count="1">
    <dataValidation type="list" allowBlank="1" showInputMessage="1" showErrorMessage="1" sqref="D38 F38" xr:uid="{6671A667-DFF4-4591-8685-528082084FFC}">
      <formula1>"□,☑"</formula1>
    </dataValidation>
  </dataValidations>
  <printOptions horizontalCentered="1"/>
  <pageMargins left="0.51181102362204722" right="0.39370078740157483" top="0.74803149606299213" bottom="0.55118110236220474" header="0.31496062992125984" footer="0.31496062992125984"/>
  <pageSetup paperSize="9" scale="82" orientation="portrait" blackAndWhite="1"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FEEFC-8F8F-46A5-B122-EC28410D560B}">
  <sheetPr>
    <tabColor theme="4" tint="0.59999389629810485"/>
  </sheetPr>
  <dimension ref="A2:L67"/>
  <sheetViews>
    <sheetView showGridLines="0" view="pageBreakPreview" zoomScale="85" zoomScaleNormal="100" zoomScaleSheetLayoutView="85" workbookViewId="0">
      <pane xSplit="1" ySplit="5" topLeftCell="B6" activePane="bottomRight" state="frozen"/>
      <selection pane="topRight" activeCell="B1" sqref="B1"/>
      <selection pane="bottomLeft" activeCell="A6" sqref="A6"/>
      <selection pane="bottomRight" activeCell="S13" sqref="S13"/>
    </sheetView>
  </sheetViews>
  <sheetFormatPr defaultColWidth="9" defaultRowHeight="17.25" customHeight="1"/>
  <cols>
    <col min="1" max="1" width="4.375" style="3" customWidth="1"/>
    <col min="2" max="2" width="4.375" style="3" bestFit="1" customWidth="1"/>
    <col min="3" max="3" width="12.75" style="3" customWidth="1"/>
    <col min="4" max="4" width="7.25" style="3" bestFit="1" customWidth="1"/>
    <col min="5" max="5" width="7.625" style="3" customWidth="1"/>
    <col min="6" max="6" width="6.25" style="3" bestFit="1" customWidth="1"/>
    <col min="7" max="8" width="9" style="3"/>
    <col min="9" max="9" width="9.625" style="3" customWidth="1"/>
    <col min="10" max="11" width="11.625" style="3" customWidth="1"/>
    <col min="12" max="12" width="12.5" style="3" customWidth="1"/>
    <col min="13" max="16384" width="9" style="3"/>
  </cols>
  <sheetData>
    <row r="2" spans="1:12" ht="17.25" customHeight="1">
      <c r="A2" s="599" t="s">
        <v>934</v>
      </c>
      <c r="B2" s="599"/>
      <c r="C2" s="599"/>
      <c r="D2" s="599"/>
      <c r="E2" s="599"/>
      <c r="F2" s="599"/>
      <c r="G2" s="599"/>
      <c r="H2" s="599"/>
      <c r="I2" s="599"/>
      <c r="J2" s="599"/>
      <c r="K2" s="599"/>
      <c r="L2" s="599"/>
    </row>
    <row r="3" spans="1:12" ht="17.25" customHeight="1">
      <c r="J3" s="4"/>
      <c r="K3" s="4" t="s">
        <v>904</v>
      </c>
      <c r="L3" s="543">
        <f>⑤海外セミナー実施計画の概要!L13</f>
        <v>5</v>
      </c>
    </row>
    <row r="4" spans="1:12" ht="17.25" customHeight="1">
      <c r="A4" s="631"/>
      <c r="B4" s="631" t="s">
        <v>29</v>
      </c>
      <c r="C4" s="631"/>
      <c r="D4" s="631"/>
      <c r="E4" s="631"/>
      <c r="F4" s="641" t="s">
        <v>344</v>
      </c>
      <c r="G4" s="642"/>
      <c r="H4" s="642"/>
      <c r="I4" s="660"/>
      <c r="J4" s="99" t="s">
        <v>943</v>
      </c>
      <c r="K4" s="631" t="s">
        <v>944</v>
      </c>
      <c r="L4" s="99" t="s">
        <v>291</v>
      </c>
    </row>
    <row r="5" spans="1:12" ht="17.25" customHeight="1" thickBot="1">
      <c r="A5" s="1080"/>
      <c r="B5" s="1080"/>
      <c r="C5" s="1080"/>
      <c r="D5" s="1080"/>
      <c r="E5" s="1080"/>
      <c r="F5" s="1081"/>
      <c r="G5" s="1082"/>
      <c r="H5" s="1082"/>
      <c r="I5" s="1083"/>
      <c r="J5" s="176" t="s">
        <v>70</v>
      </c>
      <c r="K5" s="1080"/>
      <c r="L5" s="176" t="s">
        <v>905</v>
      </c>
    </row>
    <row r="6" spans="1:12" ht="23.25" customHeight="1" thickTop="1">
      <c r="A6" s="71">
        <v>1</v>
      </c>
      <c r="B6" s="177" t="s">
        <v>288</v>
      </c>
      <c r="C6" s="675" t="s">
        <v>290</v>
      </c>
      <c r="D6" s="652"/>
      <c r="E6" s="652"/>
      <c r="F6" s="1084" t="s">
        <v>434</v>
      </c>
      <c r="G6" s="1084"/>
      <c r="H6" s="1084"/>
      <c r="I6" s="1084"/>
      <c r="J6" s="554"/>
      <c r="K6" s="554"/>
      <c r="L6" s="178"/>
    </row>
    <row r="7" spans="1:12" ht="23.25" customHeight="1">
      <c r="A7" s="57">
        <v>2</v>
      </c>
      <c r="B7" s="179" t="s">
        <v>289</v>
      </c>
      <c r="C7" s="1077" t="s">
        <v>432</v>
      </c>
      <c r="D7" s="1078"/>
      <c r="E7" s="1078"/>
      <c r="F7" s="1079" t="s">
        <v>435</v>
      </c>
      <c r="G7" s="1079"/>
      <c r="H7" s="1079"/>
      <c r="I7" s="1079"/>
      <c r="J7" s="554"/>
      <c r="K7" s="553"/>
      <c r="L7" s="181"/>
    </row>
    <row r="8" spans="1:12" ht="23.25" customHeight="1">
      <c r="A8" s="57">
        <v>3</v>
      </c>
      <c r="B8" s="179"/>
      <c r="C8" s="1077"/>
      <c r="D8" s="1078"/>
      <c r="E8" s="1078"/>
      <c r="F8" s="1079"/>
      <c r="G8" s="1079"/>
      <c r="H8" s="1079"/>
      <c r="I8" s="1079"/>
      <c r="J8" s="554"/>
      <c r="K8" s="553"/>
      <c r="L8" s="181"/>
    </row>
    <row r="9" spans="1:12" ht="23.25" customHeight="1">
      <c r="A9" s="57">
        <v>4</v>
      </c>
      <c r="B9" s="179"/>
      <c r="C9" s="1077"/>
      <c r="D9" s="1078"/>
      <c r="E9" s="1078"/>
      <c r="F9" s="1079"/>
      <c r="G9" s="1079"/>
      <c r="H9" s="1079"/>
      <c r="I9" s="1079"/>
      <c r="J9" s="554"/>
      <c r="K9" s="553"/>
      <c r="L9" s="181"/>
    </row>
    <row r="10" spans="1:12" ht="23.25" customHeight="1">
      <c r="A10" s="57">
        <v>5</v>
      </c>
      <c r="B10" s="179"/>
      <c r="C10" s="1077"/>
      <c r="D10" s="1078"/>
      <c r="E10" s="1078"/>
      <c r="F10" s="1079"/>
      <c r="G10" s="1079"/>
      <c r="H10" s="1079"/>
      <c r="I10" s="1079"/>
      <c r="J10" s="554"/>
      <c r="K10" s="553"/>
      <c r="L10" s="181"/>
    </row>
    <row r="11" spans="1:12" ht="23.25" customHeight="1">
      <c r="A11" s="57">
        <v>6</v>
      </c>
      <c r="B11" s="179"/>
      <c r="C11" s="1077"/>
      <c r="D11" s="1078"/>
      <c r="E11" s="1078"/>
      <c r="F11" s="1079"/>
      <c r="G11" s="1079"/>
      <c r="H11" s="1079"/>
      <c r="I11" s="1079"/>
      <c r="J11" s="554"/>
      <c r="K11" s="553"/>
      <c r="L11" s="181"/>
    </row>
    <row r="12" spans="1:12" ht="23.25" customHeight="1">
      <c r="A12" s="57">
        <v>7</v>
      </c>
      <c r="B12" s="179"/>
      <c r="C12" s="1077"/>
      <c r="D12" s="1078"/>
      <c r="E12" s="1078"/>
      <c r="F12" s="1079"/>
      <c r="G12" s="1079"/>
      <c r="H12" s="1079"/>
      <c r="I12" s="1079"/>
      <c r="J12" s="554"/>
      <c r="K12" s="553"/>
      <c r="L12" s="181"/>
    </row>
    <row r="13" spans="1:12" ht="23.25" customHeight="1">
      <c r="A13" s="57">
        <v>8</v>
      </c>
      <c r="B13" s="179"/>
      <c r="C13" s="1077"/>
      <c r="D13" s="1078"/>
      <c r="E13" s="1078"/>
      <c r="F13" s="1079"/>
      <c r="G13" s="1079"/>
      <c r="H13" s="1079"/>
      <c r="I13" s="1079"/>
      <c r="J13" s="554"/>
      <c r="K13" s="553"/>
      <c r="L13" s="181"/>
    </row>
    <row r="14" spans="1:12" ht="23.25" customHeight="1">
      <c r="A14" s="57">
        <v>9</v>
      </c>
      <c r="B14" s="179"/>
      <c r="C14" s="1077"/>
      <c r="D14" s="1078"/>
      <c r="E14" s="1078"/>
      <c r="F14" s="1079"/>
      <c r="G14" s="1079"/>
      <c r="H14" s="1079"/>
      <c r="I14" s="1079"/>
      <c r="J14" s="554"/>
      <c r="K14" s="553"/>
      <c r="L14" s="181"/>
    </row>
    <row r="15" spans="1:12" ht="23.25" customHeight="1">
      <c r="A15" s="57">
        <v>10</v>
      </c>
      <c r="B15" s="179"/>
      <c r="C15" s="1077"/>
      <c r="D15" s="1078"/>
      <c r="E15" s="1078"/>
      <c r="F15" s="1079"/>
      <c r="G15" s="1079"/>
      <c r="H15" s="1079"/>
      <c r="I15" s="1079"/>
      <c r="J15" s="554"/>
      <c r="K15" s="553"/>
      <c r="L15" s="181"/>
    </row>
    <row r="16" spans="1:12" ht="23.25" customHeight="1">
      <c r="A16" s="57">
        <v>11</v>
      </c>
      <c r="B16" s="179"/>
      <c r="C16" s="1077"/>
      <c r="D16" s="1078"/>
      <c r="E16" s="1078"/>
      <c r="F16" s="1079"/>
      <c r="G16" s="1079"/>
      <c r="H16" s="1079"/>
      <c r="I16" s="1079"/>
      <c r="J16" s="554"/>
      <c r="K16" s="553"/>
      <c r="L16" s="181"/>
    </row>
    <row r="17" spans="1:12" ht="23.25" customHeight="1">
      <c r="A17" s="57">
        <v>12</v>
      </c>
      <c r="B17" s="179"/>
      <c r="C17" s="1077"/>
      <c r="D17" s="1078"/>
      <c r="E17" s="1078"/>
      <c r="F17" s="1079"/>
      <c r="G17" s="1079"/>
      <c r="H17" s="1079"/>
      <c r="I17" s="1079"/>
      <c r="J17" s="554"/>
      <c r="K17" s="553"/>
      <c r="L17" s="181"/>
    </row>
    <row r="18" spans="1:12" ht="23.25" customHeight="1">
      <c r="A18" s="57">
        <v>13</v>
      </c>
      <c r="B18" s="179"/>
      <c r="C18" s="1077"/>
      <c r="D18" s="1078"/>
      <c r="E18" s="1078"/>
      <c r="F18" s="1079"/>
      <c r="G18" s="1079"/>
      <c r="H18" s="1079"/>
      <c r="I18" s="1079"/>
      <c r="J18" s="554"/>
      <c r="K18" s="553"/>
      <c r="L18" s="181"/>
    </row>
    <row r="19" spans="1:12" ht="23.25" customHeight="1">
      <c r="A19" s="57">
        <v>14</v>
      </c>
      <c r="B19" s="179"/>
      <c r="C19" s="1077"/>
      <c r="D19" s="1078"/>
      <c r="E19" s="1078"/>
      <c r="F19" s="1079"/>
      <c r="G19" s="1079"/>
      <c r="H19" s="1079"/>
      <c r="I19" s="1079"/>
      <c r="J19" s="554"/>
      <c r="K19" s="553"/>
      <c r="L19" s="181"/>
    </row>
    <row r="20" spans="1:12" ht="23.25" customHeight="1">
      <c r="A20" s="57">
        <v>15</v>
      </c>
      <c r="B20" s="179"/>
      <c r="C20" s="1077"/>
      <c r="D20" s="1078"/>
      <c r="E20" s="1078"/>
      <c r="F20" s="1079"/>
      <c r="G20" s="1079"/>
      <c r="H20" s="1079"/>
      <c r="I20" s="1079"/>
      <c r="J20" s="554"/>
      <c r="K20" s="553"/>
      <c r="L20" s="181"/>
    </row>
    <row r="21" spans="1:12" ht="23.25" customHeight="1">
      <c r="A21" s="57">
        <v>16</v>
      </c>
      <c r="B21" s="179"/>
      <c r="C21" s="1077"/>
      <c r="D21" s="1078"/>
      <c r="E21" s="1078"/>
      <c r="F21" s="1079"/>
      <c r="G21" s="1079"/>
      <c r="H21" s="1079"/>
      <c r="I21" s="1079"/>
      <c r="J21" s="554"/>
      <c r="K21" s="553"/>
      <c r="L21" s="181"/>
    </row>
    <row r="22" spans="1:12" ht="23.25" customHeight="1">
      <c r="A22" s="57">
        <v>17</v>
      </c>
      <c r="B22" s="179"/>
      <c r="C22" s="1077"/>
      <c r="D22" s="1078"/>
      <c r="E22" s="1078"/>
      <c r="F22" s="1079"/>
      <c r="G22" s="1079"/>
      <c r="H22" s="1079"/>
      <c r="I22" s="1079"/>
      <c r="J22" s="554"/>
      <c r="K22" s="553"/>
      <c r="L22" s="181"/>
    </row>
    <row r="23" spans="1:12" ht="23.25" customHeight="1">
      <c r="A23" s="57">
        <v>18</v>
      </c>
      <c r="B23" s="179"/>
      <c r="C23" s="1077"/>
      <c r="D23" s="1078"/>
      <c r="E23" s="1078"/>
      <c r="F23" s="1079"/>
      <c r="G23" s="1079"/>
      <c r="H23" s="1079"/>
      <c r="I23" s="1079"/>
      <c r="J23" s="554"/>
      <c r="K23" s="553"/>
      <c r="L23" s="181"/>
    </row>
    <row r="24" spans="1:12" ht="23.25" customHeight="1">
      <c r="A24" s="57">
        <v>19</v>
      </c>
      <c r="B24" s="179"/>
      <c r="C24" s="1077"/>
      <c r="D24" s="1078"/>
      <c r="E24" s="1078"/>
      <c r="F24" s="1079"/>
      <c r="G24" s="1079"/>
      <c r="H24" s="1079"/>
      <c r="I24" s="1079"/>
      <c r="J24" s="554"/>
      <c r="K24" s="553"/>
      <c r="L24" s="181"/>
    </row>
    <row r="25" spans="1:12" ht="23.25" customHeight="1">
      <c r="A25" s="57">
        <v>20</v>
      </c>
      <c r="B25" s="179"/>
      <c r="C25" s="1077"/>
      <c r="D25" s="1078"/>
      <c r="E25" s="1078"/>
      <c r="F25" s="1079"/>
      <c r="G25" s="1079"/>
      <c r="H25" s="1079"/>
      <c r="I25" s="1079"/>
      <c r="J25" s="554"/>
      <c r="K25" s="553"/>
      <c r="L25" s="181"/>
    </row>
    <row r="26" spans="1:12" ht="23.25" customHeight="1">
      <c r="A26" s="57">
        <v>21</v>
      </c>
      <c r="B26" s="179"/>
      <c r="C26" s="1077"/>
      <c r="D26" s="1078"/>
      <c r="E26" s="1078"/>
      <c r="F26" s="1079"/>
      <c r="G26" s="1079"/>
      <c r="H26" s="1079"/>
      <c r="I26" s="1079"/>
      <c r="J26" s="554"/>
      <c r="K26" s="553"/>
      <c r="L26" s="181"/>
    </row>
    <row r="27" spans="1:12" ht="23.25" customHeight="1">
      <c r="A27" s="57">
        <v>22</v>
      </c>
      <c r="B27" s="179"/>
      <c r="C27" s="1077"/>
      <c r="D27" s="1078"/>
      <c r="E27" s="1078"/>
      <c r="F27" s="1079"/>
      <c r="G27" s="1079"/>
      <c r="H27" s="1079"/>
      <c r="I27" s="1079"/>
      <c r="J27" s="554"/>
      <c r="K27" s="553"/>
      <c r="L27" s="181"/>
    </row>
    <row r="28" spans="1:12" ht="23.25" customHeight="1">
      <c r="A28" s="57">
        <v>23</v>
      </c>
      <c r="B28" s="179"/>
      <c r="C28" s="1077"/>
      <c r="D28" s="1078"/>
      <c r="E28" s="1078"/>
      <c r="F28" s="1079"/>
      <c r="G28" s="1079"/>
      <c r="H28" s="1079"/>
      <c r="I28" s="1079"/>
      <c r="J28" s="554"/>
      <c r="K28" s="553"/>
      <c r="L28" s="181"/>
    </row>
    <row r="29" spans="1:12" ht="23.25" customHeight="1">
      <c r="A29" s="57">
        <v>24</v>
      </c>
      <c r="B29" s="179"/>
      <c r="C29" s="1077"/>
      <c r="D29" s="1078"/>
      <c r="E29" s="1078"/>
      <c r="F29" s="1079"/>
      <c r="G29" s="1079"/>
      <c r="H29" s="1079"/>
      <c r="I29" s="1079"/>
      <c r="J29" s="554"/>
      <c r="K29" s="553"/>
      <c r="L29" s="181"/>
    </row>
    <row r="30" spans="1:12" ht="23.25" customHeight="1">
      <c r="A30" s="57">
        <v>25</v>
      </c>
      <c r="B30" s="179"/>
      <c r="C30" s="1077"/>
      <c r="D30" s="1078"/>
      <c r="E30" s="1078"/>
      <c r="F30" s="1079"/>
      <c r="G30" s="1079"/>
      <c r="H30" s="1079"/>
      <c r="I30" s="1079"/>
      <c r="J30" s="554"/>
      <c r="K30" s="553"/>
      <c r="L30" s="181"/>
    </row>
    <row r="31" spans="1:12" ht="23.25" customHeight="1">
      <c r="A31" s="57">
        <v>26</v>
      </c>
      <c r="B31" s="179"/>
      <c r="C31" s="1077"/>
      <c r="D31" s="1078"/>
      <c r="E31" s="1078"/>
      <c r="F31" s="1079"/>
      <c r="G31" s="1079"/>
      <c r="H31" s="1079"/>
      <c r="I31" s="1079"/>
      <c r="J31" s="554"/>
      <c r="K31" s="553"/>
      <c r="L31" s="181"/>
    </row>
    <row r="32" spans="1:12" ht="23.25" customHeight="1">
      <c r="A32" s="57">
        <v>27</v>
      </c>
      <c r="B32" s="179"/>
      <c r="C32" s="1077"/>
      <c r="D32" s="1078"/>
      <c r="E32" s="1078"/>
      <c r="F32" s="1079"/>
      <c r="G32" s="1079"/>
      <c r="H32" s="1079"/>
      <c r="I32" s="1079"/>
      <c r="J32" s="554"/>
      <c r="K32" s="553"/>
      <c r="L32" s="181"/>
    </row>
    <row r="33" spans="1:12" ht="23.25" customHeight="1">
      <c r="A33" s="57">
        <v>28</v>
      </c>
      <c r="B33" s="179"/>
      <c r="C33" s="1077"/>
      <c r="D33" s="1078"/>
      <c r="E33" s="1078"/>
      <c r="F33" s="1079"/>
      <c r="G33" s="1079"/>
      <c r="H33" s="1079"/>
      <c r="I33" s="1079"/>
      <c r="J33" s="554"/>
      <c r="K33" s="553"/>
      <c r="L33" s="181"/>
    </row>
    <row r="34" spans="1:12" ht="23.25" customHeight="1">
      <c r="A34" s="57">
        <v>29</v>
      </c>
      <c r="B34" s="179"/>
      <c r="C34" s="1077"/>
      <c r="D34" s="1078"/>
      <c r="E34" s="1078"/>
      <c r="F34" s="1079"/>
      <c r="G34" s="1079"/>
      <c r="H34" s="1079"/>
      <c r="I34" s="1079"/>
      <c r="J34" s="554"/>
      <c r="K34" s="553"/>
      <c r="L34" s="181"/>
    </row>
    <row r="35" spans="1:12" ht="23.25" customHeight="1">
      <c r="A35" s="57">
        <v>30</v>
      </c>
      <c r="B35" s="179"/>
      <c r="C35" s="1077"/>
      <c r="D35" s="1078"/>
      <c r="E35" s="1078"/>
      <c r="F35" s="1079"/>
      <c r="G35" s="1079"/>
      <c r="H35" s="1079"/>
      <c r="I35" s="1079"/>
      <c r="J35" s="554"/>
      <c r="K35" s="553"/>
      <c r="L35" s="181"/>
    </row>
    <row r="36" spans="1:12" ht="23.25" hidden="1" customHeight="1">
      <c r="A36" s="57">
        <v>31</v>
      </c>
      <c r="B36" s="104"/>
      <c r="C36" s="1074"/>
      <c r="D36" s="1075"/>
      <c r="E36" s="1075"/>
      <c r="F36" s="1076"/>
      <c r="G36" s="1076"/>
      <c r="H36" s="1076"/>
      <c r="I36" s="1076"/>
      <c r="J36" s="554"/>
      <c r="K36" s="105"/>
      <c r="L36" s="106"/>
    </row>
    <row r="37" spans="1:12" ht="23.25" hidden="1" customHeight="1">
      <c r="A37" s="57">
        <v>32</v>
      </c>
      <c r="B37" s="104"/>
      <c r="C37" s="1074"/>
      <c r="D37" s="1075"/>
      <c r="E37" s="1075"/>
      <c r="F37" s="1076"/>
      <c r="G37" s="1076"/>
      <c r="H37" s="1076"/>
      <c r="I37" s="1076"/>
      <c r="J37" s="554"/>
      <c r="K37" s="105"/>
      <c r="L37" s="106"/>
    </row>
    <row r="38" spans="1:12" ht="23.25" hidden="1" customHeight="1">
      <c r="A38" s="57">
        <v>33</v>
      </c>
      <c r="B38" s="104"/>
      <c r="C38" s="1074"/>
      <c r="D38" s="1075"/>
      <c r="E38" s="1075"/>
      <c r="F38" s="1076"/>
      <c r="G38" s="1076"/>
      <c r="H38" s="1076"/>
      <c r="I38" s="1076"/>
      <c r="J38" s="554"/>
      <c r="K38" s="105"/>
      <c r="L38" s="106"/>
    </row>
    <row r="39" spans="1:12" ht="23.25" hidden="1" customHeight="1">
      <c r="A39" s="57">
        <v>34</v>
      </c>
      <c r="B39" s="104"/>
      <c r="C39" s="1074"/>
      <c r="D39" s="1075"/>
      <c r="E39" s="1075"/>
      <c r="F39" s="1076"/>
      <c r="G39" s="1076"/>
      <c r="H39" s="1076"/>
      <c r="I39" s="1076"/>
      <c r="J39" s="554"/>
      <c r="K39" s="105"/>
      <c r="L39" s="106"/>
    </row>
    <row r="40" spans="1:12" ht="23.25" hidden="1" customHeight="1">
      <c r="A40" s="57">
        <v>35</v>
      </c>
      <c r="B40" s="104"/>
      <c r="C40" s="1074"/>
      <c r="D40" s="1075"/>
      <c r="E40" s="1075"/>
      <c r="F40" s="1076"/>
      <c r="G40" s="1076"/>
      <c r="H40" s="1076"/>
      <c r="I40" s="1076"/>
      <c r="J40" s="554"/>
      <c r="K40" s="105"/>
      <c r="L40" s="106"/>
    </row>
    <row r="41" spans="1:12" ht="23.25" hidden="1" customHeight="1">
      <c r="A41" s="57">
        <v>36</v>
      </c>
      <c r="B41" s="104"/>
      <c r="C41" s="1074"/>
      <c r="D41" s="1075"/>
      <c r="E41" s="1075"/>
      <c r="F41" s="1076"/>
      <c r="G41" s="1076"/>
      <c r="H41" s="1076"/>
      <c r="I41" s="1076"/>
      <c r="J41" s="554"/>
      <c r="K41" s="105"/>
      <c r="L41" s="106"/>
    </row>
    <row r="42" spans="1:12" ht="23.25" hidden="1" customHeight="1">
      <c r="A42" s="57">
        <v>37</v>
      </c>
      <c r="B42" s="104"/>
      <c r="C42" s="1074"/>
      <c r="D42" s="1075"/>
      <c r="E42" s="1075"/>
      <c r="F42" s="1076"/>
      <c r="G42" s="1076"/>
      <c r="H42" s="1076"/>
      <c r="I42" s="1076"/>
      <c r="J42" s="554"/>
      <c r="K42" s="105"/>
      <c r="L42" s="106"/>
    </row>
    <row r="43" spans="1:12" ht="23.25" hidden="1" customHeight="1">
      <c r="A43" s="57">
        <v>38</v>
      </c>
      <c r="B43" s="104"/>
      <c r="C43" s="1074"/>
      <c r="D43" s="1075"/>
      <c r="E43" s="1075"/>
      <c r="F43" s="1076"/>
      <c r="G43" s="1076"/>
      <c r="H43" s="1076"/>
      <c r="I43" s="1076"/>
      <c r="J43" s="554"/>
      <c r="K43" s="105"/>
      <c r="L43" s="106"/>
    </row>
    <row r="44" spans="1:12" ht="23.25" hidden="1" customHeight="1">
      <c r="A44" s="57">
        <v>39</v>
      </c>
      <c r="B44" s="104"/>
      <c r="C44" s="1074"/>
      <c r="D44" s="1075"/>
      <c r="E44" s="1075"/>
      <c r="F44" s="1076"/>
      <c r="G44" s="1076"/>
      <c r="H44" s="1076"/>
      <c r="I44" s="1076"/>
      <c r="J44" s="554"/>
      <c r="K44" s="105"/>
      <c r="L44" s="106"/>
    </row>
    <row r="45" spans="1:12" ht="23.25" hidden="1" customHeight="1">
      <c r="A45" s="57">
        <v>40</v>
      </c>
      <c r="B45" s="104"/>
      <c r="C45" s="1074"/>
      <c r="D45" s="1075"/>
      <c r="E45" s="1075"/>
      <c r="F45" s="1076"/>
      <c r="G45" s="1076"/>
      <c r="H45" s="1076"/>
      <c r="I45" s="1076"/>
      <c r="J45" s="554"/>
      <c r="K45" s="105"/>
      <c r="L45" s="106"/>
    </row>
    <row r="46" spans="1:12" ht="23.25" hidden="1" customHeight="1">
      <c r="A46" s="57">
        <v>41</v>
      </c>
      <c r="B46" s="104"/>
      <c r="C46" s="1074"/>
      <c r="D46" s="1075"/>
      <c r="E46" s="1075"/>
      <c r="F46" s="1076"/>
      <c r="G46" s="1076"/>
      <c r="H46" s="1076"/>
      <c r="I46" s="1076"/>
      <c r="J46" s="554"/>
      <c r="K46" s="105"/>
      <c r="L46" s="106"/>
    </row>
    <row r="47" spans="1:12" ht="23.25" hidden="1" customHeight="1">
      <c r="A47" s="57">
        <v>42</v>
      </c>
      <c r="B47" s="104"/>
      <c r="C47" s="1074"/>
      <c r="D47" s="1075"/>
      <c r="E47" s="1075"/>
      <c r="F47" s="1076"/>
      <c r="G47" s="1076"/>
      <c r="H47" s="1076"/>
      <c r="I47" s="1076"/>
      <c r="J47" s="554"/>
      <c r="K47" s="105"/>
      <c r="L47" s="106"/>
    </row>
    <row r="48" spans="1:12" ht="23.25" hidden="1" customHeight="1">
      <c r="A48" s="57">
        <v>43</v>
      </c>
      <c r="B48" s="104"/>
      <c r="C48" s="1074"/>
      <c r="D48" s="1075"/>
      <c r="E48" s="1075"/>
      <c r="F48" s="1076"/>
      <c r="G48" s="1076"/>
      <c r="H48" s="1076"/>
      <c r="I48" s="1076"/>
      <c r="J48" s="554"/>
      <c r="K48" s="105"/>
      <c r="L48" s="106"/>
    </row>
    <row r="49" spans="1:12" ht="23.25" hidden="1" customHeight="1">
      <c r="A49" s="57">
        <v>44</v>
      </c>
      <c r="B49" s="104"/>
      <c r="C49" s="1074"/>
      <c r="D49" s="1075"/>
      <c r="E49" s="1075"/>
      <c r="F49" s="1076"/>
      <c r="G49" s="1076"/>
      <c r="H49" s="1076"/>
      <c r="I49" s="1076"/>
      <c r="J49" s="554"/>
      <c r="K49" s="105"/>
      <c r="L49" s="106"/>
    </row>
    <row r="50" spans="1:12" ht="23.25" hidden="1" customHeight="1">
      <c r="A50" s="57">
        <v>45</v>
      </c>
      <c r="B50" s="104"/>
      <c r="C50" s="1074"/>
      <c r="D50" s="1075"/>
      <c r="E50" s="1075"/>
      <c r="F50" s="1076"/>
      <c r="G50" s="1076"/>
      <c r="H50" s="1076"/>
      <c r="I50" s="1076"/>
      <c r="J50" s="554"/>
      <c r="K50" s="105"/>
      <c r="L50" s="106"/>
    </row>
    <row r="51" spans="1:12" ht="23.25" hidden="1" customHeight="1">
      <c r="A51" s="57">
        <v>46</v>
      </c>
      <c r="B51" s="104"/>
      <c r="C51" s="1074"/>
      <c r="D51" s="1075"/>
      <c r="E51" s="1075"/>
      <c r="F51" s="1076"/>
      <c r="G51" s="1076"/>
      <c r="H51" s="1076"/>
      <c r="I51" s="1076"/>
      <c r="J51" s="554"/>
      <c r="K51" s="105"/>
      <c r="L51" s="106"/>
    </row>
    <row r="52" spans="1:12" ht="23.25" hidden="1" customHeight="1">
      <c r="A52" s="57">
        <v>47</v>
      </c>
      <c r="B52" s="104"/>
      <c r="C52" s="1074"/>
      <c r="D52" s="1075"/>
      <c r="E52" s="1075"/>
      <c r="F52" s="1076"/>
      <c r="G52" s="1076"/>
      <c r="H52" s="1076"/>
      <c r="I52" s="1076"/>
      <c r="J52" s="554"/>
      <c r="K52" s="105"/>
      <c r="L52" s="106"/>
    </row>
    <row r="53" spans="1:12" ht="23.25" hidden="1" customHeight="1">
      <c r="A53" s="57">
        <v>48</v>
      </c>
      <c r="B53" s="104"/>
      <c r="C53" s="1074"/>
      <c r="D53" s="1075"/>
      <c r="E53" s="1075"/>
      <c r="F53" s="1076"/>
      <c r="G53" s="1076"/>
      <c r="H53" s="1076"/>
      <c r="I53" s="1076"/>
      <c r="J53" s="554"/>
      <c r="K53" s="105"/>
      <c r="L53" s="106"/>
    </row>
    <row r="54" spans="1:12" ht="23.25" hidden="1" customHeight="1">
      <c r="A54" s="57">
        <v>49</v>
      </c>
      <c r="B54" s="104"/>
      <c r="C54" s="1074"/>
      <c r="D54" s="1075"/>
      <c r="E54" s="1075"/>
      <c r="F54" s="1076"/>
      <c r="G54" s="1076"/>
      <c r="H54" s="1076"/>
      <c r="I54" s="1076"/>
      <c r="J54" s="554"/>
      <c r="K54" s="105"/>
      <c r="L54" s="106"/>
    </row>
    <row r="55" spans="1:12" ht="23.25" hidden="1" customHeight="1">
      <c r="A55" s="57">
        <v>50</v>
      </c>
      <c r="B55" s="104"/>
      <c r="C55" s="1074"/>
      <c r="D55" s="1075"/>
      <c r="E55" s="1075"/>
      <c r="F55" s="1076"/>
      <c r="G55" s="1076"/>
      <c r="H55" s="1076"/>
      <c r="I55" s="1076"/>
      <c r="J55" s="554"/>
      <c r="K55" s="105"/>
      <c r="L55" s="106"/>
    </row>
    <row r="57" spans="1:12" ht="17.25" customHeight="1">
      <c r="A57" s="1073">
        <f>COUNTA(C6:C55)</f>
        <v>2</v>
      </c>
      <c r="B57" s="1073"/>
      <c r="C57" s="1073"/>
      <c r="D57" s="43" t="s">
        <v>947</v>
      </c>
      <c r="E57" s="556">
        <f>COUNTIF(B6:B55,"Mr.")</f>
        <v>1</v>
      </c>
      <c r="F57" s="43" t="s">
        <v>948</v>
      </c>
      <c r="G57" s="557">
        <f>COUNTIF(B6:B55,"Ms.")</f>
        <v>1</v>
      </c>
    </row>
    <row r="59" spans="1:12" ht="17.25" customHeight="1">
      <c r="A59" s="3" t="s">
        <v>949</v>
      </c>
      <c r="B59" s="3" t="s">
        <v>950</v>
      </c>
    </row>
    <row r="60" spans="1:12" ht="17.25" customHeight="1">
      <c r="A60" s="57">
        <v>1</v>
      </c>
      <c r="B60" s="1070" t="s">
        <v>951</v>
      </c>
      <c r="C60" s="1070"/>
      <c r="D60" s="1070"/>
      <c r="E60" s="1071" t="s">
        <v>952</v>
      </c>
      <c r="F60" s="859"/>
      <c r="G60" s="859"/>
      <c r="H60" s="859"/>
      <c r="I60" s="859"/>
      <c r="J60" s="1072"/>
    </row>
    <row r="61" spans="1:12" ht="17.25" customHeight="1">
      <c r="A61" s="57">
        <v>2</v>
      </c>
      <c r="B61" s="1070" t="s">
        <v>953</v>
      </c>
      <c r="C61" s="1070"/>
      <c r="D61" s="1070"/>
      <c r="E61" s="1071" t="s">
        <v>954</v>
      </c>
      <c r="F61" s="859"/>
      <c r="G61" s="859"/>
      <c r="H61" s="859"/>
      <c r="I61" s="859"/>
      <c r="J61" s="1072"/>
    </row>
    <row r="62" spans="1:12" ht="17.25" customHeight="1">
      <c r="A62" s="57">
        <v>3</v>
      </c>
      <c r="B62" s="1070" t="s">
        <v>955</v>
      </c>
      <c r="C62" s="1070"/>
      <c r="D62" s="1070"/>
      <c r="E62" s="1071" t="s">
        <v>956</v>
      </c>
      <c r="F62" s="859"/>
      <c r="G62" s="859"/>
      <c r="H62" s="859"/>
      <c r="I62" s="859"/>
      <c r="J62" s="1072"/>
    </row>
    <row r="63" spans="1:12" ht="17.25" customHeight="1">
      <c r="A63" s="57">
        <v>4</v>
      </c>
      <c r="B63" s="1070" t="s">
        <v>957</v>
      </c>
      <c r="C63" s="1070"/>
      <c r="D63" s="1070"/>
      <c r="E63" s="1071" t="s">
        <v>958</v>
      </c>
      <c r="F63" s="859"/>
      <c r="G63" s="859"/>
      <c r="H63" s="859"/>
      <c r="I63" s="859"/>
      <c r="J63" s="1072"/>
    </row>
    <row r="64" spans="1:12" ht="17.25" customHeight="1">
      <c r="A64" s="57">
        <v>5</v>
      </c>
      <c r="B64" s="1070" t="s">
        <v>959</v>
      </c>
      <c r="C64" s="1070"/>
      <c r="D64" s="1070"/>
      <c r="E64" s="1071" t="s">
        <v>960</v>
      </c>
      <c r="F64" s="859"/>
      <c r="G64" s="859"/>
      <c r="H64" s="859"/>
      <c r="I64" s="859"/>
      <c r="J64" s="1072"/>
    </row>
    <row r="66" spans="1:2" ht="17.25" customHeight="1">
      <c r="A66" s="3" t="s">
        <v>961</v>
      </c>
      <c r="B66" s="3" t="s">
        <v>962</v>
      </c>
    </row>
    <row r="67" spans="1:2" ht="17.25" customHeight="1">
      <c r="B67" s="3" t="s">
        <v>963</v>
      </c>
    </row>
  </sheetData>
  <mergeCells count="116">
    <mergeCell ref="A2:L2"/>
    <mergeCell ref="K4:K5"/>
    <mergeCell ref="A4:A5"/>
    <mergeCell ref="B4:E5"/>
    <mergeCell ref="F4:I5"/>
    <mergeCell ref="C6:E6"/>
    <mergeCell ref="F6:I6"/>
    <mergeCell ref="C10:E10"/>
    <mergeCell ref="F10:I10"/>
    <mergeCell ref="C11:E11"/>
    <mergeCell ref="F11:I11"/>
    <mergeCell ref="C12:E12"/>
    <mergeCell ref="F12:I12"/>
    <mergeCell ref="C7:E7"/>
    <mergeCell ref="F7:I7"/>
    <mergeCell ref="C8:E8"/>
    <mergeCell ref="F8:I8"/>
    <mergeCell ref="C9:E9"/>
    <mergeCell ref="F9:I9"/>
    <mergeCell ref="C16:E16"/>
    <mergeCell ref="F16:I16"/>
    <mergeCell ref="C17:E17"/>
    <mergeCell ref="F17:I17"/>
    <mergeCell ref="C18:E18"/>
    <mergeCell ref="F18:I18"/>
    <mergeCell ref="C13:E13"/>
    <mergeCell ref="F13:I13"/>
    <mergeCell ref="C14:E14"/>
    <mergeCell ref="F14:I14"/>
    <mergeCell ref="C15:E15"/>
    <mergeCell ref="F15:I15"/>
    <mergeCell ref="C22:E22"/>
    <mergeCell ref="F22:I22"/>
    <mergeCell ref="C23:E23"/>
    <mergeCell ref="F23:I23"/>
    <mergeCell ref="C24:E24"/>
    <mergeCell ref="F24:I24"/>
    <mergeCell ref="C19:E19"/>
    <mergeCell ref="F19:I19"/>
    <mergeCell ref="C20:E20"/>
    <mergeCell ref="F20:I20"/>
    <mergeCell ref="C21:E21"/>
    <mergeCell ref="F21:I21"/>
    <mergeCell ref="C28:E28"/>
    <mergeCell ref="F28:I28"/>
    <mergeCell ref="C29:E29"/>
    <mergeCell ref="F29:I29"/>
    <mergeCell ref="C30:E30"/>
    <mergeCell ref="F30:I30"/>
    <mergeCell ref="C25:E25"/>
    <mergeCell ref="F25:I25"/>
    <mergeCell ref="C26:E26"/>
    <mergeCell ref="F26:I26"/>
    <mergeCell ref="C27:E27"/>
    <mergeCell ref="F27:I27"/>
    <mergeCell ref="C34:E34"/>
    <mergeCell ref="F34:I34"/>
    <mergeCell ref="C35:E35"/>
    <mergeCell ref="F35:I35"/>
    <mergeCell ref="C36:E36"/>
    <mergeCell ref="F36:I36"/>
    <mergeCell ref="C31:E31"/>
    <mergeCell ref="F31:I31"/>
    <mergeCell ref="C32:E32"/>
    <mergeCell ref="F32:I32"/>
    <mergeCell ref="C33:E33"/>
    <mergeCell ref="F33:I33"/>
    <mergeCell ref="C40:E40"/>
    <mergeCell ref="F40:I40"/>
    <mergeCell ref="C41:E41"/>
    <mergeCell ref="F41:I41"/>
    <mergeCell ref="C42:E42"/>
    <mergeCell ref="F42:I42"/>
    <mergeCell ref="C37:E37"/>
    <mergeCell ref="F37:I37"/>
    <mergeCell ref="C38:E38"/>
    <mergeCell ref="F38:I38"/>
    <mergeCell ref="C39:E39"/>
    <mergeCell ref="F39:I39"/>
    <mergeCell ref="C46:E46"/>
    <mergeCell ref="F46:I46"/>
    <mergeCell ref="C47:E47"/>
    <mergeCell ref="F47:I47"/>
    <mergeCell ref="C48:E48"/>
    <mergeCell ref="F48:I48"/>
    <mergeCell ref="C43:E43"/>
    <mergeCell ref="F43:I43"/>
    <mergeCell ref="C44:E44"/>
    <mergeCell ref="F44:I44"/>
    <mergeCell ref="C45:E45"/>
    <mergeCell ref="F45:I45"/>
    <mergeCell ref="C55:E55"/>
    <mergeCell ref="F55:I55"/>
    <mergeCell ref="C52:E52"/>
    <mergeCell ref="F52:I52"/>
    <mergeCell ref="C53:E53"/>
    <mergeCell ref="F53:I53"/>
    <mergeCell ref="C54:E54"/>
    <mergeCell ref="F54:I54"/>
    <mergeCell ref="C49:E49"/>
    <mergeCell ref="F49:I49"/>
    <mergeCell ref="C50:E50"/>
    <mergeCell ref="F50:I50"/>
    <mergeCell ref="C51:E51"/>
    <mergeCell ref="F51:I51"/>
    <mergeCell ref="B64:D64"/>
    <mergeCell ref="E64:J64"/>
    <mergeCell ref="A57:C57"/>
    <mergeCell ref="B60:D60"/>
    <mergeCell ref="E60:J60"/>
    <mergeCell ref="B61:D61"/>
    <mergeCell ref="E61:J61"/>
    <mergeCell ref="B62:D62"/>
    <mergeCell ref="E62:J62"/>
    <mergeCell ref="B63:D63"/>
    <mergeCell ref="E63:J63"/>
  </mergeCells>
  <phoneticPr fontId="1"/>
  <dataValidations count="2">
    <dataValidation type="list" allowBlank="1" showInputMessage="1" showErrorMessage="1" errorTitle="入力エラー" error="プルダウンより選択してください。" sqref="B6:B55" xr:uid="{EA29A70C-E48E-45A8-AF4D-9E1901608FD3}">
      <formula1>"Mr.,Ms."</formula1>
    </dataValidation>
    <dataValidation type="list" allowBlank="1" showInputMessage="1" showErrorMessage="1" sqref="J6:J55" xr:uid="{6EA02239-DFDA-4E3D-AFDD-C83696C35D2F}">
      <formula1>"1,2,3,4,5"</formula1>
    </dataValidation>
  </dataValidations>
  <printOptions horizontalCentered="1"/>
  <pageMargins left="0.51181102362204722" right="0.51181102362204722" top="0.74803149606299213" bottom="0.55118110236220474" header="0.31496062992125984" footer="0.31496062992125984"/>
  <pageSetup paperSize="9" scale="81" orientation="portrait" blackAndWhite="1"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DB713-0F07-4CF0-A4AD-D70C2662B08A}">
  <sheetPr>
    <tabColor theme="4" tint="0.59999389629810485"/>
  </sheetPr>
  <dimension ref="A1:K39"/>
  <sheetViews>
    <sheetView showGridLines="0" view="pageBreakPreview" topLeftCell="A31" zoomScale="85" zoomScaleNormal="100" zoomScaleSheetLayoutView="85" workbookViewId="0">
      <selection activeCell="H31" sqref="H31"/>
    </sheetView>
  </sheetViews>
  <sheetFormatPr defaultColWidth="9" defaultRowHeight="17.25" customHeight="1"/>
  <cols>
    <col min="1" max="1" width="3.125" style="3" bestFit="1" customWidth="1"/>
    <col min="2" max="2" width="11" style="3" bestFit="1" customWidth="1"/>
    <col min="3" max="3" width="12.125" style="3" customWidth="1"/>
    <col min="4" max="4" width="5.375" style="3" bestFit="1" customWidth="1"/>
    <col min="5" max="5" width="5.5" style="3" customWidth="1"/>
    <col min="6" max="16384" width="9" style="3"/>
  </cols>
  <sheetData>
    <row r="1" spans="1:11" ht="17.25" customHeight="1">
      <c r="A1" s="598" t="str">
        <f>①海外セミナー実施希望申込書!D7</f>
        <v>アジア等ゼロエミッション化人材育成等事業</v>
      </c>
      <c r="B1" s="598"/>
      <c r="C1" s="598"/>
      <c r="D1" s="598"/>
      <c r="E1" s="598"/>
      <c r="F1" s="598"/>
      <c r="G1" s="598"/>
      <c r="H1" s="598"/>
      <c r="I1" s="598"/>
      <c r="J1" s="598"/>
      <c r="K1" s="598"/>
    </row>
    <row r="3" spans="1:11" ht="17.25" customHeight="1">
      <c r="A3" s="3" t="s">
        <v>36</v>
      </c>
      <c r="J3" s="729">
        <v>45017</v>
      </c>
      <c r="K3" s="729"/>
    </row>
    <row r="4" spans="1:11" ht="17.25" customHeight="1">
      <c r="A4" s="3" t="s">
        <v>37</v>
      </c>
    </row>
    <row r="6" spans="1:11" ht="17.25" customHeight="1">
      <c r="A6" s="599" t="s">
        <v>680</v>
      </c>
      <c r="B6" s="599"/>
      <c r="C6" s="599"/>
      <c r="D6" s="599"/>
      <c r="E6" s="599"/>
      <c r="F6" s="599"/>
      <c r="G6" s="599"/>
      <c r="H6" s="599"/>
      <c r="I6" s="599"/>
      <c r="J6" s="599"/>
      <c r="K6" s="599"/>
    </row>
    <row r="7" spans="1:11" ht="17.25" customHeight="1">
      <c r="A7" s="730" t="str">
        <f>①海外セミナー実施希望申込書!E25</f>
        <v>インドネシア・ジャカルタ</v>
      </c>
      <c r="B7" s="730"/>
      <c r="C7" s="730"/>
      <c r="D7" s="730"/>
      <c r="E7" s="730"/>
      <c r="F7" s="730"/>
      <c r="G7" s="730"/>
      <c r="H7" s="730"/>
      <c r="I7" s="730"/>
      <c r="J7" s="730"/>
      <c r="K7" s="730"/>
    </row>
    <row r="9" spans="1:11" ht="17.25" customHeight="1">
      <c r="A9" s="731" t="s">
        <v>693</v>
      </c>
      <c r="B9" s="731"/>
      <c r="C9" s="731"/>
      <c r="D9" s="731"/>
      <c r="E9" s="731"/>
      <c r="F9" s="731"/>
      <c r="G9" s="731"/>
      <c r="H9" s="731"/>
      <c r="I9" s="731"/>
      <c r="J9" s="731"/>
      <c r="K9" s="731"/>
    </row>
    <row r="10" spans="1:11" ht="17.25" customHeight="1">
      <c r="A10" s="731"/>
      <c r="B10" s="731"/>
      <c r="C10" s="731"/>
      <c r="D10" s="731"/>
      <c r="E10" s="731"/>
      <c r="F10" s="731"/>
      <c r="G10" s="731"/>
      <c r="H10" s="731"/>
      <c r="I10" s="731"/>
      <c r="J10" s="731"/>
      <c r="K10" s="731"/>
    </row>
    <row r="11" spans="1:11" ht="7.5" customHeight="1"/>
    <row r="12" spans="1:11" ht="17.25" customHeight="1">
      <c r="A12" s="662" t="s">
        <v>97</v>
      </c>
      <c r="B12" s="662"/>
      <c r="C12" s="662"/>
      <c r="D12" s="662"/>
      <c r="E12" s="662"/>
      <c r="F12" s="662"/>
      <c r="G12" s="662"/>
      <c r="H12" s="662"/>
      <c r="I12" s="662"/>
      <c r="J12" s="662"/>
      <c r="K12" s="662"/>
    </row>
    <row r="13" spans="1:11" ht="11.25" customHeight="1"/>
    <row r="14" spans="1:11" ht="17.25" customHeight="1">
      <c r="A14" s="641" t="s">
        <v>62</v>
      </c>
      <c r="B14" s="642"/>
      <c r="C14" s="660"/>
      <c r="D14" s="31" t="s">
        <v>26</v>
      </c>
      <c r="E14" s="735" t="str">
        <f>①海外セミナー実施希望申込書!F11</f>
        <v>株式会社AOTS</v>
      </c>
      <c r="F14" s="735"/>
      <c r="G14" s="735"/>
      <c r="H14" s="735"/>
      <c r="I14" s="735"/>
      <c r="J14" s="735"/>
      <c r="K14" s="736"/>
    </row>
    <row r="15" spans="1:11" ht="17.25" customHeight="1">
      <c r="A15" s="661"/>
      <c r="B15" s="662"/>
      <c r="C15" s="663"/>
      <c r="D15" s="19" t="s">
        <v>27</v>
      </c>
      <c r="E15" s="738" t="str">
        <f>①海外セミナー実施希望申込書!F12</f>
        <v>AOTS Co., Ltd.</v>
      </c>
      <c r="F15" s="738"/>
      <c r="G15" s="738"/>
      <c r="H15" s="738"/>
      <c r="I15" s="738"/>
      <c r="J15" s="738"/>
      <c r="K15" s="739"/>
    </row>
    <row r="16" spans="1:11" ht="17.25" customHeight="1">
      <c r="A16" s="641" t="s">
        <v>99</v>
      </c>
      <c r="B16" s="642"/>
      <c r="C16" s="660"/>
      <c r="D16" s="741" t="str">
        <f>①海外セミナー実施希望申込書!F13</f>
        <v>〒120-8534</v>
      </c>
      <c r="E16" s="741"/>
      <c r="F16" s="741"/>
      <c r="G16" s="741"/>
      <c r="H16" s="741"/>
      <c r="I16" s="741"/>
      <c r="J16" s="741"/>
      <c r="K16" s="741"/>
    </row>
    <row r="17" spans="1:11" ht="17.25" customHeight="1">
      <c r="A17" s="661"/>
      <c r="B17" s="662"/>
      <c r="C17" s="663"/>
      <c r="D17" s="742" t="str">
        <f>①海外セミナー実施希望申込書!F14</f>
        <v>東京都足立区千住東1-30-1</v>
      </c>
      <c r="E17" s="742"/>
      <c r="F17" s="742"/>
      <c r="G17" s="742"/>
      <c r="H17" s="742"/>
      <c r="I17" s="742"/>
      <c r="J17" s="742"/>
      <c r="K17" s="742"/>
    </row>
    <row r="18" spans="1:11" ht="17.25" customHeight="1">
      <c r="A18" s="643"/>
      <c r="B18" s="644"/>
      <c r="C18" s="664"/>
      <c r="D18" s="743"/>
      <c r="E18" s="743"/>
      <c r="F18" s="743"/>
      <c r="G18" s="743"/>
      <c r="H18" s="743"/>
      <c r="I18" s="743"/>
      <c r="J18" s="743"/>
      <c r="K18" s="743"/>
    </row>
    <row r="19" spans="1:11" ht="17.25" customHeight="1">
      <c r="A19" s="641" t="s">
        <v>100</v>
      </c>
      <c r="B19" s="660"/>
      <c r="C19" s="32" t="s">
        <v>101</v>
      </c>
      <c r="D19" s="744" t="str">
        <f>①海外セミナー実施希望申込書!F16</f>
        <v>代表取締役</v>
      </c>
      <c r="E19" s="744"/>
      <c r="F19" s="744"/>
      <c r="G19" s="744"/>
      <c r="H19" s="744"/>
      <c r="I19" s="744"/>
      <c r="J19" s="744"/>
      <c r="K19" s="744"/>
    </row>
    <row r="20" spans="1:11" ht="17.25" customHeight="1">
      <c r="A20" s="643"/>
      <c r="B20" s="664"/>
      <c r="C20" s="33" t="s">
        <v>29</v>
      </c>
      <c r="D20" s="745" t="str">
        <f>①海外セミナー実施希望申込書!F17</f>
        <v>田中　太郎</v>
      </c>
      <c r="E20" s="738"/>
      <c r="F20" s="738"/>
      <c r="G20" s="738"/>
      <c r="H20" s="738"/>
      <c r="I20" s="738"/>
      <c r="J20" s="746" t="s">
        <v>272</v>
      </c>
      <c r="K20" s="747"/>
    </row>
    <row r="22" spans="1:11" ht="6.75" customHeight="1"/>
    <row r="23" spans="1:11" ht="6.75" customHeight="1"/>
    <row r="24" spans="1:11" s="110" customFormat="1" ht="17.25" customHeight="1">
      <c r="A24" s="110" t="s">
        <v>681</v>
      </c>
    </row>
    <row r="25" spans="1:11" ht="21" customHeight="1">
      <c r="A25" s="387" t="s">
        <v>40</v>
      </c>
      <c r="B25" s="388" t="s">
        <v>860</v>
      </c>
      <c r="C25" s="388"/>
      <c r="D25" s="1090" t="str">
        <f>⑤海外セミナー実施計画の概要!G6</f>
        <v>インドネシア・ジャカルタ</v>
      </c>
      <c r="E25" s="1090"/>
      <c r="F25" s="1090"/>
      <c r="G25" s="1090"/>
      <c r="H25" s="1090"/>
      <c r="I25" s="1090"/>
      <c r="J25" s="1090"/>
      <c r="K25" s="1090"/>
    </row>
    <row r="26" spans="1:11" ht="21" customHeight="1">
      <c r="A26" s="387" t="s">
        <v>11</v>
      </c>
      <c r="B26" s="388" t="s">
        <v>861</v>
      </c>
      <c r="C26" s="388"/>
      <c r="D26" s="1091" t="str">
        <f>⑤海外セミナー実施計画の概要!G8</f>
        <v>現場リーダーのための5Sの基本と生産管理研修</v>
      </c>
      <c r="E26" s="1091"/>
      <c r="F26" s="1091"/>
      <c r="G26" s="1091"/>
      <c r="H26" s="1091"/>
      <c r="I26" s="1091"/>
      <c r="J26" s="1091"/>
      <c r="K26" s="1092"/>
    </row>
    <row r="27" spans="1:11" ht="21" customHeight="1">
      <c r="A27" s="48"/>
      <c r="B27" s="25"/>
      <c r="C27" s="25"/>
      <c r="D27" s="1093"/>
      <c r="E27" s="1093"/>
      <c r="F27" s="1093"/>
      <c r="G27" s="1093"/>
      <c r="H27" s="1093"/>
      <c r="I27" s="1093"/>
      <c r="J27" s="1093"/>
      <c r="K27" s="1094"/>
    </row>
    <row r="28" spans="1:11" ht="21" customHeight="1">
      <c r="A28" s="389" t="s">
        <v>42</v>
      </c>
      <c r="B28" s="62" t="s">
        <v>682</v>
      </c>
      <c r="C28" s="390"/>
      <c r="D28" s="390"/>
      <c r="E28" s="390"/>
      <c r="F28" s="55"/>
      <c r="G28" s="61"/>
      <c r="H28" s="61"/>
      <c r="I28" s="61"/>
      <c r="J28" s="61"/>
      <c r="K28" s="62"/>
    </row>
    <row r="29" spans="1:11" ht="21" customHeight="1">
      <c r="A29" s="50"/>
      <c r="B29" s="869">
        <f>⑤海外セミナー実施計画の概要!B13</f>
        <v>0</v>
      </c>
      <c r="C29" s="869"/>
      <c r="D29" s="385" t="s">
        <v>175</v>
      </c>
      <c r="E29" s="869">
        <f>⑤海外セミナー実施計画の概要!G13</f>
        <v>0</v>
      </c>
      <c r="F29" s="869"/>
      <c r="G29" s="869"/>
      <c r="H29" s="1095">
        <f>⑤海外セミナー実施計画の概要!L59</f>
        <v>0</v>
      </c>
      <c r="I29" s="1095"/>
      <c r="J29" s="385"/>
      <c r="K29" s="386"/>
    </row>
    <row r="30" spans="1:11" ht="21" customHeight="1">
      <c r="A30" s="391" t="s">
        <v>43</v>
      </c>
      <c r="B30" s="392" t="s">
        <v>862</v>
      </c>
      <c r="C30" s="392"/>
      <c r="D30" s="1088">
        <f>⑤海外セミナー実施計画の概要!B15</f>
        <v>20</v>
      </c>
      <c r="E30" s="1088"/>
      <c r="F30" s="1088"/>
      <c r="G30" s="1088"/>
      <c r="H30" s="1088"/>
      <c r="I30" s="1088"/>
      <c r="J30" s="1088"/>
      <c r="K30" s="1089"/>
    </row>
    <row r="32" spans="1:11" s="110" customFormat="1" ht="17.25" customHeight="1">
      <c r="A32" s="110" t="s">
        <v>683</v>
      </c>
    </row>
    <row r="33" spans="1:11" ht="36" customHeight="1">
      <c r="A33" s="384"/>
      <c r="B33" s="66"/>
      <c r="C33" s="66"/>
      <c r="D33" s="66"/>
      <c r="E33" s="66"/>
      <c r="F33" s="66"/>
      <c r="G33" s="66"/>
      <c r="H33" s="66"/>
      <c r="I33" s="66"/>
      <c r="J33" s="66"/>
      <c r="K33" s="22"/>
    </row>
    <row r="35" spans="1:11" s="110" customFormat="1" ht="17.25" customHeight="1">
      <c r="A35" s="110" t="s">
        <v>684</v>
      </c>
    </row>
    <row r="36" spans="1:11" ht="60.75" customHeight="1">
      <c r="A36" s="1085"/>
      <c r="B36" s="1086"/>
      <c r="C36" s="1086"/>
      <c r="D36" s="1086"/>
      <c r="E36" s="1086"/>
      <c r="F36" s="1086"/>
      <c r="G36" s="1086"/>
      <c r="H36" s="1086"/>
      <c r="I36" s="1086"/>
      <c r="J36" s="1086"/>
      <c r="K36" s="1087"/>
    </row>
    <row r="38" spans="1:11" s="110" customFormat="1" ht="17.25" customHeight="1">
      <c r="A38" s="110" t="s">
        <v>685</v>
      </c>
    </row>
    <row r="39" spans="1:11" ht="60.75" customHeight="1">
      <c r="A39" s="1085"/>
      <c r="B39" s="1086"/>
      <c r="C39" s="1086"/>
      <c r="D39" s="1086"/>
      <c r="E39" s="1086"/>
      <c r="F39" s="1086"/>
      <c r="G39" s="1086"/>
      <c r="H39" s="1086"/>
      <c r="I39" s="1086"/>
      <c r="J39" s="1086"/>
      <c r="K39" s="1087"/>
    </row>
  </sheetData>
  <mergeCells count="24">
    <mergeCell ref="A36:K36"/>
    <mergeCell ref="A39:K39"/>
    <mergeCell ref="D30:K30"/>
    <mergeCell ref="D25:K25"/>
    <mergeCell ref="D26:K27"/>
    <mergeCell ref="B29:C29"/>
    <mergeCell ref="E29:G29"/>
    <mergeCell ref="H29:I29"/>
    <mergeCell ref="A19:B20"/>
    <mergeCell ref="D19:K19"/>
    <mergeCell ref="D20:I20"/>
    <mergeCell ref="J20:K20"/>
    <mergeCell ref="A14:C15"/>
    <mergeCell ref="E14:K14"/>
    <mergeCell ref="E15:K15"/>
    <mergeCell ref="A16:C18"/>
    <mergeCell ref="D16:K16"/>
    <mergeCell ref="D17:K18"/>
    <mergeCell ref="A12:K12"/>
    <mergeCell ref="A1:K1"/>
    <mergeCell ref="J3:K3"/>
    <mergeCell ref="A6:K6"/>
    <mergeCell ref="A7:K7"/>
    <mergeCell ref="A9:K10"/>
  </mergeCells>
  <phoneticPr fontId="1"/>
  <printOptions horizontalCentered="1"/>
  <pageMargins left="0.51181102362204722" right="0.51181102362204722" top="0.74803149606299213" bottom="0.55118110236220474"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52579" r:id="rId4" name="Check Box 3">
              <controlPr defaultSize="0" autoFill="0" autoLine="0" autoPict="0">
                <anchor moveWithCells="1">
                  <from>
                    <xdr:col>0</xdr:col>
                    <xdr:colOff>114300</xdr:colOff>
                    <xdr:row>32</xdr:row>
                    <xdr:rowOff>28575</xdr:rowOff>
                  </from>
                  <to>
                    <xdr:col>2</xdr:col>
                    <xdr:colOff>180975</xdr:colOff>
                    <xdr:row>32</xdr:row>
                    <xdr:rowOff>390525</xdr:rowOff>
                  </to>
                </anchor>
              </controlPr>
            </control>
          </mc:Choice>
        </mc:AlternateContent>
        <mc:AlternateContent xmlns:mc="http://schemas.openxmlformats.org/markup-compatibility/2006">
          <mc:Choice Requires="x14">
            <control shapeId="152589" r:id="rId5" name="Check Box 13">
              <controlPr defaultSize="0" autoFill="0" autoLine="0" autoPict="0">
                <anchor moveWithCells="1">
                  <from>
                    <xdr:col>2</xdr:col>
                    <xdr:colOff>209550</xdr:colOff>
                    <xdr:row>32</xdr:row>
                    <xdr:rowOff>38100</xdr:rowOff>
                  </from>
                  <to>
                    <xdr:col>4</xdr:col>
                    <xdr:colOff>19050</xdr:colOff>
                    <xdr:row>32</xdr:row>
                    <xdr:rowOff>400050</xdr:rowOff>
                  </to>
                </anchor>
              </controlPr>
            </control>
          </mc:Choice>
        </mc:AlternateContent>
        <mc:AlternateContent xmlns:mc="http://schemas.openxmlformats.org/markup-compatibility/2006">
          <mc:Choice Requires="x14">
            <control shapeId="152590" r:id="rId6" name="Check Box 14">
              <controlPr defaultSize="0" autoFill="0" autoLine="0" autoPict="0">
                <anchor moveWithCells="1">
                  <from>
                    <xdr:col>4</xdr:col>
                    <xdr:colOff>352425</xdr:colOff>
                    <xdr:row>32</xdr:row>
                    <xdr:rowOff>28575</xdr:rowOff>
                  </from>
                  <to>
                    <xdr:col>6</xdr:col>
                    <xdr:colOff>390525</xdr:colOff>
                    <xdr:row>32</xdr:row>
                    <xdr:rowOff>390525</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59999389629810485"/>
  </sheetPr>
  <dimension ref="A1:L64"/>
  <sheetViews>
    <sheetView showGridLines="0" view="pageBreakPreview" zoomScale="70" zoomScaleNormal="100" zoomScaleSheetLayoutView="70" workbookViewId="0">
      <selection activeCell="J11" sqref="J11"/>
    </sheetView>
  </sheetViews>
  <sheetFormatPr defaultColWidth="9" defaultRowHeight="17.25" customHeight="1"/>
  <cols>
    <col min="1" max="1" width="3.125" style="3" bestFit="1" customWidth="1"/>
    <col min="2" max="2" width="11" style="3" customWidth="1"/>
    <col min="3" max="3" width="12.125" style="3" customWidth="1"/>
    <col min="4" max="4" width="9.125" style="3" customWidth="1"/>
    <col min="5" max="6" width="10.875" style="3" customWidth="1"/>
    <col min="7" max="7" width="13.5" style="3" customWidth="1"/>
    <col min="8" max="8" width="21.75" style="3" customWidth="1"/>
    <col min="9" max="16384" width="9" style="3"/>
  </cols>
  <sheetData>
    <row r="1" spans="1:12" ht="17.25" customHeight="1">
      <c r="A1" s="598" t="str">
        <f>①海外セミナー実施希望申込書!D7</f>
        <v>アジア等ゼロエミッション化人材育成等事業</v>
      </c>
      <c r="B1" s="598"/>
      <c r="C1" s="598"/>
      <c r="D1" s="598"/>
      <c r="E1" s="598"/>
      <c r="F1" s="598"/>
      <c r="G1" s="598"/>
      <c r="H1" s="598"/>
      <c r="L1" s="3" t="s">
        <v>742</v>
      </c>
    </row>
    <row r="2" spans="1:12" ht="17.25" customHeight="1">
      <c r="L2" s="3" t="s">
        <v>743</v>
      </c>
    </row>
    <row r="3" spans="1:12" ht="17.25" customHeight="1">
      <c r="A3" s="3" t="s">
        <v>256</v>
      </c>
      <c r="H3" s="182">
        <v>45017</v>
      </c>
      <c r="L3" s="3" t="s">
        <v>744</v>
      </c>
    </row>
    <row r="4" spans="1:12" ht="17.25" customHeight="1">
      <c r="A4" s="3" t="s">
        <v>257</v>
      </c>
    </row>
    <row r="6" spans="1:12">
      <c r="A6" s="599" t="s">
        <v>877</v>
      </c>
      <c r="B6" s="599"/>
      <c r="C6" s="599"/>
      <c r="D6" s="599"/>
      <c r="E6" s="599"/>
      <c r="F6" s="599"/>
      <c r="G6" s="599"/>
      <c r="H6" s="599"/>
    </row>
    <row r="7" spans="1:12" s="152" customFormat="1" ht="17.25" customHeight="1">
      <c r="A7" s="730"/>
      <c r="B7" s="730"/>
      <c r="C7" s="730"/>
      <c r="D7" s="730"/>
      <c r="E7" s="730"/>
      <c r="F7" s="730"/>
      <c r="G7" s="730"/>
      <c r="H7" s="730"/>
    </row>
    <row r="9" spans="1:12" ht="17.25" customHeight="1">
      <c r="A9" s="752" t="s">
        <v>878</v>
      </c>
      <c r="B9" s="752"/>
      <c r="C9" s="752"/>
      <c r="D9" s="752"/>
      <c r="E9" s="752"/>
      <c r="F9" s="752"/>
      <c r="G9" s="752"/>
      <c r="H9" s="752"/>
    </row>
    <row r="10" spans="1:12" ht="17.25" customHeight="1">
      <c r="A10" s="752"/>
      <c r="B10" s="752"/>
      <c r="C10" s="752"/>
      <c r="D10" s="752"/>
      <c r="E10" s="752"/>
      <c r="F10" s="752"/>
      <c r="G10" s="752"/>
      <c r="H10" s="752"/>
    </row>
    <row r="11" spans="1:12" ht="17.25" customHeight="1">
      <c r="A11" s="752"/>
      <c r="B11" s="752"/>
      <c r="C11" s="752"/>
      <c r="D11" s="752"/>
      <c r="E11" s="752"/>
      <c r="F11" s="752"/>
      <c r="G11" s="752"/>
      <c r="H11" s="752"/>
    </row>
    <row r="13" spans="1:12" ht="17.25" customHeight="1">
      <c r="A13" s="662" t="s">
        <v>258</v>
      </c>
      <c r="B13" s="662"/>
      <c r="C13" s="662"/>
      <c r="D13" s="662"/>
      <c r="E13" s="662"/>
      <c r="F13" s="662"/>
      <c r="G13" s="662"/>
      <c r="H13" s="662"/>
    </row>
    <row r="15" spans="1:12" ht="17.25" customHeight="1">
      <c r="A15" s="641" t="s">
        <v>259</v>
      </c>
      <c r="B15" s="642"/>
      <c r="C15" s="660"/>
      <c r="D15" s="91" t="s">
        <v>260</v>
      </c>
      <c r="E15" s="865" t="str">
        <f>①海外セミナー実施希望申込書!F11</f>
        <v>株式会社AOTS</v>
      </c>
      <c r="F15" s="865"/>
      <c r="G15" s="865"/>
      <c r="H15" s="560" t="s">
        <v>966</v>
      </c>
    </row>
    <row r="16" spans="1:12" ht="17.25" customHeight="1">
      <c r="A16" s="643"/>
      <c r="B16" s="644"/>
      <c r="C16" s="664"/>
      <c r="D16" s="42" t="s">
        <v>261</v>
      </c>
      <c r="E16" s="866" t="str">
        <f>①海外セミナー実施希望申込書!F12</f>
        <v>AOTS Co., Ltd.</v>
      </c>
      <c r="F16" s="866"/>
      <c r="G16" s="866"/>
      <c r="H16" s="561"/>
    </row>
    <row r="17" spans="1:8" ht="17.25" customHeight="1">
      <c r="A17" s="641" t="s">
        <v>262</v>
      </c>
      <c r="B17" s="642"/>
      <c r="C17" s="660"/>
      <c r="D17" s="1106" t="str">
        <f>①海外セミナー実施希望申込書!F13</f>
        <v>〒120-8534</v>
      </c>
      <c r="E17" s="1107"/>
      <c r="F17" s="1107"/>
      <c r="G17" s="1107"/>
      <c r="H17" s="1108"/>
    </row>
    <row r="18" spans="1:8" ht="17.25" customHeight="1">
      <c r="A18" s="661"/>
      <c r="B18" s="662"/>
      <c r="C18" s="663"/>
      <c r="D18" s="1116" t="str">
        <f>①海外セミナー実施希望申込書!F14</f>
        <v>東京都足立区千住東1-30-1</v>
      </c>
      <c r="E18" s="1102"/>
      <c r="F18" s="1102"/>
      <c r="G18" s="1102"/>
      <c r="H18" s="1103"/>
    </row>
    <row r="19" spans="1:8" ht="17.25" customHeight="1">
      <c r="A19" s="643"/>
      <c r="B19" s="644"/>
      <c r="C19" s="664"/>
      <c r="D19" s="1117"/>
      <c r="E19" s="813"/>
      <c r="F19" s="813"/>
      <c r="G19" s="813"/>
      <c r="H19" s="814"/>
    </row>
    <row r="20" spans="1:8" ht="17.25" customHeight="1">
      <c r="A20" s="641" t="s">
        <v>263</v>
      </c>
      <c r="B20" s="660"/>
      <c r="C20" s="34" t="s">
        <v>264</v>
      </c>
      <c r="D20" s="1109" t="str">
        <f>①海外セミナー実施希望申込書!F16</f>
        <v>代表取締役</v>
      </c>
      <c r="E20" s="805"/>
      <c r="F20" s="805"/>
      <c r="G20" s="805"/>
      <c r="H20" s="806"/>
    </row>
    <row r="21" spans="1:8" ht="17.25" customHeight="1">
      <c r="A21" s="643"/>
      <c r="B21" s="664"/>
      <c r="C21" s="93" t="s">
        <v>265</v>
      </c>
      <c r="D21" s="1104" t="str">
        <f>①海外セミナー実施希望申込書!F17</f>
        <v>田中　太郎</v>
      </c>
      <c r="E21" s="803"/>
      <c r="F21" s="803"/>
      <c r="G21" s="1105"/>
      <c r="H21" s="124"/>
    </row>
    <row r="22" spans="1:8" ht="17.25" customHeight="1">
      <c r="A22" s="661" t="s">
        <v>267</v>
      </c>
      <c r="B22" s="663"/>
      <c r="C22" s="92" t="s">
        <v>266</v>
      </c>
      <c r="D22" s="818" t="str">
        <f>①海外セミナー実施希望申込書!F19</f>
        <v>製造本部　製造第1課　課長</v>
      </c>
      <c r="E22" s="818"/>
      <c r="F22" s="818"/>
      <c r="G22" s="818"/>
      <c r="H22" s="1110"/>
    </row>
    <row r="23" spans="1:8" ht="17.25" customHeight="1">
      <c r="A23" s="661"/>
      <c r="B23" s="663"/>
      <c r="C23" s="35" t="s">
        <v>265</v>
      </c>
      <c r="D23" s="1118" t="str">
        <f>①海外セミナー実施希望申込書!F20</f>
        <v>山田　二郎</v>
      </c>
      <c r="E23" s="1119"/>
      <c r="F23" s="1119"/>
      <c r="G23" s="1119"/>
      <c r="H23" s="183"/>
    </row>
    <row r="24" spans="1:8" ht="17.25" customHeight="1">
      <c r="A24" s="661"/>
      <c r="B24" s="663"/>
      <c r="C24" s="94" t="s">
        <v>268</v>
      </c>
      <c r="D24" s="1099" t="str">
        <f>③海外セミナー実施申請書!D23</f>
        <v>〒</v>
      </c>
      <c r="E24" s="1100"/>
      <c r="F24" s="1100"/>
      <c r="G24" s="1100"/>
      <c r="H24" s="1101"/>
    </row>
    <row r="25" spans="1:8" ht="17.25" customHeight="1">
      <c r="A25" s="661"/>
      <c r="B25" s="663"/>
      <c r="C25" s="727" t="s">
        <v>307</v>
      </c>
      <c r="D25" s="1102" t="str">
        <f>③海外セミナー実施申請書!D24</f>
        <v>同上</v>
      </c>
      <c r="E25" s="1102"/>
      <c r="F25" s="1102"/>
      <c r="G25" s="1102"/>
      <c r="H25" s="1103"/>
    </row>
    <row r="26" spans="1:8" ht="17.25" customHeight="1">
      <c r="A26" s="661"/>
      <c r="B26" s="663"/>
      <c r="C26" s="728"/>
      <c r="D26" s="809"/>
      <c r="E26" s="809"/>
      <c r="F26" s="809"/>
      <c r="G26" s="809"/>
      <c r="H26" s="810"/>
    </row>
    <row r="27" spans="1:8" ht="17.25" customHeight="1">
      <c r="A27" s="661"/>
      <c r="B27" s="663"/>
      <c r="C27" s="35" t="s">
        <v>269</v>
      </c>
      <c r="D27" s="1111" t="str">
        <f>①海外セミナー実施希望申込書!G21</f>
        <v>03-xxxx-xxxx</v>
      </c>
      <c r="E27" s="1112"/>
      <c r="F27" s="1112"/>
      <c r="G27" s="1112"/>
      <c r="H27" s="1113"/>
    </row>
    <row r="28" spans="1:8" ht="17.25" customHeight="1">
      <c r="A28" s="661"/>
      <c r="B28" s="663"/>
      <c r="C28" s="35" t="s">
        <v>270</v>
      </c>
      <c r="D28" s="1111" t="str">
        <f>①海外セミナー実施希望申込書!J21</f>
        <v>03-xxxx-xxxx</v>
      </c>
      <c r="E28" s="1112"/>
      <c r="F28" s="1112"/>
      <c r="G28" s="1112"/>
      <c r="H28" s="1113"/>
    </row>
    <row r="29" spans="1:8" ht="17.25" customHeight="1">
      <c r="A29" s="643"/>
      <c r="B29" s="664"/>
      <c r="C29" s="93" t="s">
        <v>271</v>
      </c>
      <c r="D29" s="1114" t="str">
        <f>①海外セミナー実施希望申込書!G22</f>
        <v>yamada@aots.co.jp</v>
      </c>
      <c r="E29" s="1114"/>
      <c r="F29" s="1114"/>
      <c r="G29" s="1114"/>
      <c r="H29" s="1115"/>
    </row>
    <row r="31" spans="1:8" ht="17.25" customHeight="1">
      <c r="A31" s="658" t="s">
        <v>879</v>
      </c>
      <c r="B31" s="883"/>
      <c r="C31" s="659"/>
      <c r="D31" s="466" t="s">
        <v>741</v>
      </c>
      <c r="E31" s="467" t="s">
        <v>742</v>
      </c>
      <c r="F31" s="468"/>
      <c r="G31" s="1123">
        <f>IF(E31=L1,⑭海外セミナー実施費実績額並びに精算払請求金額の算出内訳!N37,#REF!)</f>
        <v>0</v>
      </c>
      <c r="H31" s="1124"/>
    </row>
    <row r="33" spans="1:8" ht="17.25" customHeight="1">
      <c r="A33" s="658" t="s">
        <v>861</v>
      </c>
      <c r="B33" s="883"/>
      <c r="C33" s="659"/>
      <c r="D33" s="1085" t="str">
        <f>①海外セミナー実施希望申込書!C31</f>
        <v>現場リーダーのための5Sの基本と生産管理研修</v>
      </c>
      <c r="E33" s="1086"/>
      <c r="F33" s="1086"/>
      <c r="G33" s="1086"/>
      <c r="H33" s="1087"/>
    </row>
    <row r="34" spans="1:8" ht="17.25" customHeight="1">
      <c r="A34" s="658" t="s">
        <v>880</v>
      </c>
      <c r="B34" s="883"/>
      <c r="C34" s="659"/>
      <c r="D34" s="1085" t="str">
        <f>①海外セミナー実施希望申込書!E25</f>
        <v>インドネシア・ジャカルタ</v>
      </c>
      <c r="E34" s="1086"/>
      <c r="F34" s="1086"/>
      <c r="G34" s="1086"/>
      <c r="H34" s="1087"/>
    </row>
    <row r="35" spans="1:8" ht="17.25" customHeight="1">
      <c r="A35" s="658" t="s">
        <v>638</v>
      </c>
      <c r="B35" s="883"/>
      <c r="C35" s="659"/>
      <c r="D35" s="1125">
        <f>⑤海外セミナー実施計画の概要!B13</f>
        <v>0</v>
      </c>
      <c r="E35" s="1126"/>
      <c r="F35" s="70" t="s">
        <v>745</v>
      </c>
      <c r="G35" s="469">
        <f>⑤海外セミナー実施計画の概要!G13</f>
        <v>0</v>
      </c>
      <c r="H35" s="486">
        <f>'⑮海外セミナー実施結果（報告書）'!M13</f>
        <v>5</v>
      </c>
    </row>
    <row r="36" spans="1:8" ht="17.25" customHeight="1">
      <c r="A36" s="658" t="s">
        <v>881</v>
      </c>
      <c r="B36" s="883"/>
      <c r="C36" s="659"/>
      <c r="D36" s="1120"/>
      <c r="E36" s="1121"/>
      <c r="F36" s="1121"/>
      <c r="G36" s="1121"/>
      <c r="H36" s="1122"/>
    </row>
    <row r="41" spans="1:8" ht="17.25" customHeight="1">
      <c r="A41" s="658" t="s">
        <v>746</v>
      </c>
      <c r="B41" s="883"/>
      <c r="C41" s="659"/>
      <c r="D41" s="1085">
        <f>⑤海外セミナー実施計画の概要!E78</f>
        <v>0</v>
      </c>
      <c r="E41" s="1086"/>
      <c r="F41" s="1086"/>
      <c r="G41" s="1086"/>
      <c r="H41" s="1087"/>
    </row>
    <row r="42" spans="1:8" ht="17.25" customHeight="1">
      <c r="A42" s="658" t="s">
        <v>776</v>
      </c>
      <c r="B42" s="883"/>
      <c r="C42" s="659"/>
      <c r="D42" s="1085" t="str">
        <f>①海外セミナー実施希望申込書!K8</f>
        <v>大企業</v>
      </c>
      <c r="E42" s="1086"/>
      <c r="F42" s="1086"/>
      <c r="G42" s="1086"/>
      <c r="H42" s="1087"/>
    </row>
    <row r="43" spans="1:8" ht="17.25" customHeight="1">
      <c r="A43" s="658" t="s">
        <v>782</v>
      </c>
      <c r="B43" s="883"/>
      <c r="C43" s="659"/>
      <c r="D43" s="1096">
        <f>IF(D44=B59,D59,IF(D42=C60,D60,IF(D42=C61,D61,D62)))</f>
        <v>0.66666666666666663</v>
      </c>
      <c r="E43" s="1097"/>
      <c r="F43" s="1097"/>
      <c r="G43" s="1097"/>
      <c r="H43" s="1098"/>
    </row>
    <row r="44" spans="1:8" ht="17.25" customHeight="1">
      <c r="A44" s="658" t="s">
        <v>747</v>
      </c>
      <c r="B44" s="883"/>
      <c r="C44" s="659"/>
      <c r="D44" s="1085" t="str">
        <f>①海外セミナー実施希望申込書!D7</f>
        <v>アジア等ゼロエミッション化人材育成等事業</v>
      </c>
      <c r="E44" s="1086"/>
      <c r="F44" s="1086"/>
      <c r="G44" s="1086"/>
      <c r="H44" s="1087"/>
    </row>
    <row r="45" spans="1:8" ht="17.25" customHeight="1">
      <c r="A45" s="658" t="s">
        <v>767</v>
      </c>
      <c r="B45" s="883"/>
      <c r="C45" s="659"/>
      <c r="D45" s="1085" t="str">
        <f>①海外セミナー実施希望申込書!D8</f>
        <v>先進技術展開（グリーン成長戦略）分野に係る人材育成事業</v>
      </c>
      <c r="E45" s="1086"/>
      <c r="F45" s="1086"/>
      <c r="G45" s="1086"/>
      <c r="H45" s="1087"/>
    </row>
    <row r="46" spans="1:8" ht="17.25" customHeight="1">
      <c r="A46" s="658" t="s">
        <v>748</v>
      </c>
      <c r="B46" s="883"/>
      <c r="C46" s="659"/>
      <c r="D46" s="1085" t="str">
        <f>①海外セミナー実施希望申込書!J7</f>
        <v>海外セミナー</v>
      </c>
      <c r="E46" s="1086"/>
      <c r="F46" s="1086"/>
      <c r="G46" s="1086"/>
      <c r="H46" s="1087"/>
    </row>
    <row r="47" spans="1:8" ht="17.25" customHeight="1">
      <c r="A47" s="658" t="s">
        <v>930</v>
      </c>
      <c r="B47" s="883"/>
      <c r="C47" s="659"/>
      <c r="D47" s="1085" t="str">
        <f>①海外セミナー実施希望申込書!K7</f>
        <v>対面</v>
      </c>
      <c r="E47" s="1086"/>
      <c r="F47" s="1086"/>
      <c r="G47" s="1086"/>
      <c r="H47" s="1086"/>
    </row>
    <row r="48" spans="1:8" ht="17.25" customHeight="1">
      <c r="A48" s="658"/>
      <c r="B48" s="883"/>
      <c r="C48" s="659"/>
      <c r="D48" s="1085"/>
      <c r="E48" s="1086"/>
      <c r="F48" s="1086"/>
      <c r="G48" s="1086"/>
      <c r="H48" s="1087"/>
    </row>
    <row r="57" spans="2:4" ht="17.25" customHeight="1">
      <c r="B57" s="235" t="s">
        <v>777</v>
      </c>
      <c r="C57" s="235"/>
      <c r="D57" s="235"/>
    </row>
    <row r="58" spans="2:4" ht="17.25" customHeight="1">
      <c r="B58" s="479" t="s">
        <v>778</v>
      </c>
      <c r="C58" s="479" t="s">
        <v>779</v>
      </c>
      <c r="D58" s="479" t="s">
        <v>780</v>
      </c>
    </row>
    <row r="59" spans="2:4" ht="17.25" customHeight="1">
      <c r="B59" s="480" t="s">
        <v>781</v>
      </c>
      <c r="C59" s="44" t="s">
        <v>772</v>
      </c>
      <c r="D59" s="481">
        <v>0.66666666666666663</v>
      </c>
    </row>
    <row r="60" spans="2:4" ht="17.25" customHeight="1">
      <c r="B60" s="482"/>
      <c r="C60" s="44" t="s">
        <v>773</v>
      </c>
      <c r="D60" s="481">
        <v>0.66666666666666663</v>
      </c>
    </row>
    <row r="61" spans="2:4" ht="17.25" customHeight="1">
      <c r="B61" s="47" t="s">
        <v>738</v>
      </c>
      <c r="C61" s="44" t="s">
        <v>772</v>
      </c>
      <c r="D61" s="481">
        <v>0.5</v>
      </c>
    </row>
    <row r="62" spans="2:4" ht="17.25" customHeight="1">
      <c r="B62" s="482"/>
      <c r="C62" s="44" t="s">
        <v>773</v>
      </c>
      <c r="D62" s="481">
        <v>0.33333333333333331</v>
      </c>
    </row>
    <row r="63" spans="2:4" ht="17.25" customHeight="1">
      <c r="B63" s="482"/>
      <c r="C63" s="44" t="s">
        <v>774</v>
      </c>
      <c r="D63" s="481">
        <v>0.75</v>
      </c>
    </row>
    <row r="64" spans="2:4" ht="17.25" customHeight="1">
      <c r="B64" s="483"/>
      <c r="C64" s="44" t="s">
        <v>775</v>
      </c>
      <c r="D64" s="481">
        <v>0.75</v>
      </c>
    </row>
  </sheetData>
  <mergeCells count="49">
    <mergeCell ref="A48:C48"/>
    <mergeCell ref="D48:H48"/>
    <mergeCell ref="D18:H19"/>
    <mergeCell ref="D23:G23"/>
    <mergeCell ref="A36:C36"/>
    <mergeCell ref="D36:H36"/>
    <mergeCell ref="A31:C31"/>
    <mergeCell ref="A33:C33"/>
    <mergeCell ref="A34:C34"/>
    <mergeCell ref="A35:C35"/>
    <mergeCell ref="D33:H33"/>
    <mergeCell ref="D34:H34"/>
    <mergeCell ref="G31:H31"/>
    <mergeCell ref="D35:E35"/>
    <mergeCell ref="A41:C41"/>
    <mergeCell ref="D41:H41"/>
    <mergeCell ref="A1:H1"/>
    <mergeCell ref="A6:H6"/>
    <mergeCell ref="A7:H7"/>
    <mergeCell ref="A9:H11"/>
    <mergeCell ref="A13:H13"/>
    <mergeCell ref="A17:C19"/>
    <mergeCell ref="D24:H24"/>
    <mergeCell ref="D25:H26"/>
    <mergeCell ref="D21:G21"/>
    <mergeCell ref="D17:H17"/>
    <mergeCell ref="D20:H20"/>
    <mergeCell ref="D22:H22"/>
    <mergeCell ref="A20:B21"/>
    <mergeCell ref="A22:B29"/>
    <mergeCell ref="D27:H27"/>
    <mergeCell ref="D29:H29"/>
    <mergeCell ref="D28:H28"/>
    <mergeCell ref="E15:G15"/>
    <mergeCell ref="E16:G16"/>
    <mergeCell ref="A47:C47"/>
    <mergeCell ref="D47:H47"/>
    <mergeCell ref="A46:C46"/>
    <mergeCell ref="D46:H46"/>
    <mergeCell ref="A45:C45"/>
    <mergeCell ref="D45:H45"/>
    <mergeCell ref="A42:C42"/>
    <mergeCell ref="D42:H42"/>
    <mergeCell ref="A43:C43"/>
    <mergeCell ref="D43:H43"/>
    <mergeCell ref="A44:C44"/>
    <mergeCell ref="D44:H44"/>
    <mergeCell ref="A15:C16"/>
    <mergeCell ref="C25:C26"/>
  </mergeCells>
  <phoneticPr fontId="1"/>
  <dataValidations count="1">
    <dataValidation type="list" allowBlank="1" showInputMessage="1" showErrorMessage="1" sqref="E31" xr:uid="{0406D196-6DA5-43FF-8C8F-26B7509C8978}">
      <formula1>$L$1:$L$3</formula1>
    </dataValidation>
  </dataValidations>
  <printOptions horizontalCentered="1"/>
  <pageMargins left="0.51181102362204722" right="0.51181102362204722" top="0.74803149606299213" bottom="0.55118110236220474" header="0.31496062992125984" footer="0.31496062992125984"/>
  <pageSetup paperSize="9" orientation="portrait" blackAndWhite="1"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4B530E-1B58-48B9-BF1C-997AA6AF7B57}">
  <sheetPr>
    <tabColor theme="0" tint="-0.499984740745262"/>
  </sheetPr>
  <dimension ref="A1:R35"/>
  <sheetViews>
    <sheetView showGridLines="0" showZeros="0" view="pageBreakPreview" zoomScale="70" zoomScaleNormal="100" zoomScaleSheetLayoutView="70" workbookViewId="0">
      <pane ySplit="7" topLeftCell="A8" activePane="bottomLeft" state="frozen"/>
      <selection pane="bottomLeft" activeCell="L28" sqref="L25:L28"/>
    </sheetView>
  </sheetViews>
  <sheetFormatPr defaultColWidth="9" defaultRowHeight="17.25" customHeight="1"/>
  <cols>
    <col min="1" max="1" width="7.125" style="3" customWidth="1"/>
    <col min="2" max="2" width="7.875" style="3" customWidth="1"/>
    <col min="3" max="5" width="9" style="3"/>
    <col min="6" max="7" width="7.875" style="3" customWidth="1"/>
    <col min="8" max="8" width="8.25" style="3" customWidth="1"/>
    <col min="9" max="9" width="7.875" style="3" customWidth="1"/>
    <col min="10" max="12" width="9" style="3"/>
    <col min="13" max="14" width="7.875" style="3" customWidth="1"/>
    <col min="15" max="15" width="8.25" style="3" customWidth="1"/>
    <col min="16" max="16384" width="9" style="3"/>
  </cols>
  <sheetData>
    <row r="1" spans="1:18" ht="17.25" customHeight="1">
      <c r="R1" s="57" t="s">
        <v>640</v>
      </c>
    </row>
    <row r="2" spans="1:18" ht="17.25" customHeight="1">
      <c r="A2" s="598" t="s">
        <v>440</v>
      </c>
      <c r="B2" s="598"/>
      <c r="C2" s="598"/>
      <c r="D2" s="598"/>
      <c r="E2" s="598"/>
      <c r="F2" s="598"/>
      <c r="G2" s="598"/>
      <c r="H2" s="598"/>
      <c r="I2" s="598"/>
      <c r="J2" s="598"/>
      <c r="K2" s="598"/>
      <c r="L2" s="598"/>
      <c r="M2" s="598"/>
      <c r="N2" s="598"/>
      <c r="O2" s="598"/>
      <c r="R2" s="57" t="s">
        <v>85</v>
      </c>
    </row>
    <row r="3" spans="1:18" ht="17.25" customHeight="1">
      <c r="R3" s="57" t="s">
        <v>86</v>
      </c>
    </row>
    <row r="4" spans="1:18" ht="17.25" customHeight="1">
      <c r="A4" s="599" t="s">
        <v>76</v>
      </c>
      <c r="B4" s="599"/>
      <c r="C4" s="599"/>
      <c r="D4" s="599"/>
      <c r="E4" s="599"/>
      <c r="F4" s="599"/>
      <c r="G4" s="599"/>
      <c r="H4" s="599"/>
      <c r="I4" s="599"/>
      <c r="J4" s="599"/>
      <c r="K4" s="599"/>
      <c r="L4" s="599"/>
      <c r="M4" s="599"/>
      <c r="N4" s="599"/>
      <c r="O4" s="599"/>
      <c r="R4" s="57" t="s">
        <v>87</v>
      </c>
    </row>
    <row r="5" spans="1:18" ht="17.25" customHeight="1" thickBot="1">
      <c r="R5" s="57" t="s">
        <v>88</v>
      </c>
    </row>
    <row r="6" spans="1:18" ht="17.25" customHeight="1">
      <c r="A6" s="600" t="s">
        <v>77</v>
      </c>
      <c r="B6" s="602" t="s">
        <v>78</v>
      </c>
      <c r="C6" s="602"/>
      <c r="D6" s="602"/>
      <c r="E6" s="602"/>
      <c r="F6" s="603" t="s">
        <v>31</v>
      </c>
      <c r="G6" s="603" t="s">
        <v>639</v>
      </c>
      <c r="H6" s="30" t="s">
        <v>82</v>
      </c>
      <c r="I6" s="602" t="s">
        <v>83</v>
      </c>
      <c r="J6" s="602"/>
      <c r="K6" s="602"/>
      <c r="L6" s="602"/>
      <c r="M6" s="603" t="s">
        <v>31</v>
      </c>
      <c r="N6" s="603" t="s">
        <v>639</v>
      </c>
      <c r="O6" s="30" t="s">
        <v>82</v>
      </c>
      <c r="R6" s="57" t="s">
        <v>641</v>
      </c>
    </row>
    <row r="7" spans="1:18" ht="17.25" customHeight="1" thickBot="1">
      <c r="A7" s="601"/>
      <c r="B7" s="605" t="s">
        <v>661</v>
      </c>
      <c r="C7" s="606"/>
      <c r="D7" s="606"/>
      <c r="E7" s="607"/>
      <c r="F7" s="604"/>
      <c r="G7" s="604"/>
      <c r="H7" s="29" t="s">
        <v>90</v>
      </c>
      <c r="I7" s="605" t="s">
        <v>664</v>
      </c>
      <c r="J7" s="606"/>
      <c r="K7" s="606"/>
      <c r="L7" s="607"/>
      <c r="M7" s="604"/>
      <c r="N7" s="604"/>
      <c r="O7" s="29" t="s">
        <v>90</v>
      </c>
    </row>
    <row r="8" spans="1:18" ht="36.75" customHeight="1">
      <c r="A8" s="228">
        <v>45159</v>
      </c>
      <c r="B8" s="352" t="s">
        <v>640</v>
      </c>
      <c r="C8" s="592" t="s">
        <v>662</v>
      </c>
      <c r="D8" s="593"/>
      <c r="E8" s="594"/>
      <c r="F8" s="353"/>
      <c r="G8" s="364"/>
      <c r="H8" s="351" t="s">
        <v>345</v>
      </c>
      <c r="I8" s="352" t="s">
        <v>85</v>
      </c>
      <c r="J8" s="592" t="s">
        <v>666</v>
      </c>
      <c r="K8" s="593"/>
      <c r="L8" s="594"/>
      <c r="M8" s="353" t="s">
        <v>665</v>
      </c>
      <c r="N8" s="366">
        <v>1.5</v>
      </c>
      <c r="O8" s="351" t="s">
        <v>345</v>
      </c>
    </row>
    <row r="9" spans="1:18" ht="36.75" customHeight="1">
      <c r="A9" s="188">
        <f>A8</f>
        <v>45159</v>
      </c>
      <c r="B9" s="349" t="s">
        <v>85</v>
      </c>
      <c r="C9" s="595" t="s">
        <v>663</v>
      </c>
      <c r="D9" s="596"/>
      <c r="E9" s="597"/>
      <c r="F9" s="346" t="s">
        <v>642</v>
      </c>
      <c r="G9" s="347">
        <v>2.5</v>
      </c>
      <c r="H9" s="148">
        <f>SUM(G8:G10)</f>
        <v>2.5</v>
      </c>
      <c r="I9" s="349" t="s">
        <v>86</v>
      </c>
      <c r="J9" s="595" t="s">
        <v>667</v>
      </c>
      <c r="K9" s="596"/>
      <c r="L9" s="597"/>
      <c r="M9" s="346" t="s">
        <v>668</v>
      </c>
      <c r="N9" s="367">
        <v>1.5</v>
      </c>
      <c r="O9" s="148">
        <f>SUM(N8:N10)</f>
        <v>3</v>
      </c>
    </row>
    <row r="10" spans="1:18" ht="33" customHeight="1">
      <c r="A10" s="190"/>
      <c r="B10" s="350"/>
      <c r="C10" s="588"/>
      <c r="D10" s="589"/>
      <c r="E10" s="590"/>
      <c r="F10" s="348"/>
      <c r="G10" s="365"/>
      <c r="H10" s="149"/>
      <c r="I10" s="350"/>
      <c r="J10" s="588"/>
      <c r="K10" s="589"/>
      <c r="L10" s="590"/>
      <c r="M10" s="348"/>
      <c r="N10" s="368"/>
      <c r="O10" s="149"/>
    </row>
    <row r="11" spans="1:18" ht="36.75" customHeight="1">
      <c r="A11" s="228">
        <f>A8+1</f>
        <v>45160</v>
      </c>
      <c r="B11" s="352" t="s">
        <v>85</v>
      </c>
      <c r="C11" s="592" t="s">
        <v>669</v>
      </c>
      <c r="D11" s="593"/>
      <c r="E11" s="594"/>
      <c r="F11" s="353" t="s">
        <v>670</v>
      </c>
      <c r="G11" s="364">
        <v>3</v>
      </c>
      <c r="H11" s="351" t="s">
        <v>345</v>
      </c>
      <c r="I11" s="352" t="s">
        <v>85</v>
      </c>
      <c r="J11" s="592" t="s">
        <v>671</v>
      </c>
      <c r="K11" s="593"/>
      <c r="L11" s="594"/>
      <c r="M11" s="353" t="s">
        <v>670</v>
      </c>
      <c r="N11" s="366">
        <v>1.5</v>
      </c>
      <c r="O11" s="351" t="s">
        <v>345</v>
      </c>
    </row>
    <row r="12" spans="1:18" ht="36.75" customHeight="1">
      <c r="A12" s="188">
        <f>A11</f>
        <v>45160</v>
      </c>
      <c r="B12" s="349"/>
      <c r="C12" s="595"/>
      <c r="D12" s="596"/>
      <c r="E12" s="597"/>
      <c r="F12" s="346"/>
      <c r="G12" s="347"/>
      <c r="H12" s="148">
        <f>SUM(G11:G13)</f>
        <v>3</v>
      </c>
      <c r="I12" s="349" t="s">
        <v>86</v>
      </c>
      <c r="J12" s="595" t="s">
        <v>672</v>
      </c>
      <c r="K12" s="596"/>
      <c r="L12" s="597"/>
      <c r="M12" s="346" t="s">
        <v>670</v>
      </c>
      <c r="N12" s="367">
        <v>1.5</v>
      </c>
      <c r="O12" s="148">
        <f>SUM(N11:N13)</f>
        <v>3</v>
      </c>
    </row>
    <row r="13" spans="1:18" ht="33" customHeight="1">
      <c r="A13" s="190"/>
      <c r="B13" s="350"/>
      <c r="C13" s="588"/>
      <c r="D13" s="589"/>
      <c r="E13" s="590"/>
      <c r="F13" s="348"/>
      <c r="G13" s="365"/>
      <c r="H13" s="149"/>
      <c r="I13" s="350"/>
      <c r="J13" s="588"/>
      <c r="K13" s="589"/>
      <c r="L13" s="590"/>
      <c r="M13" s="348"/>
      <c r="N13" s="368"/>
      <c r="O13" s="149"/>
    </row>
    <row r="14" spans="1:18" ht="36.75" customHeight="1">
      <c r="A14" s="228">
        <f>A11+1</f>
        <v>45161</v>
      </c>
      <c r="B14" s="352" t="s">
        <v>85</v>
      </c>
      <c r="C14" s="592" t="s">
        <v>673</v>
      </c>
      <c r="D14" s="593"/>
      <c r="E14" s="594"/>
      <c r="F14" s="353" t="s">
        <v>670</v>
      </c>
      <c r="G14" s="364">
        <v>3</v>
      </c>
      <c r="H14" s="351" t="s">
        <v>345</v>
      </c>
      <c r="I14" s="352" t="s">
        <v>85</v>
      </c>
      <c r="J14" s="592" t="s">
        <v>674</v>
      </c>
      <c r="K14" s="593"/>
      <c r="L14" s="594"/>
      <c r="M14" s="353" t="s">
        <v>642</v>
      </c>
      <c r="N14" s="366">
        <v>1</v>
      </c>
      <c r="O14" s="351" t="s">
        <v>345</v>
      </c>
    </row>
    <row r="15" spans="1:18" ht="36.75" customHeight="1">
      <c r="A15" s="188">
        <f>A14</f>
        <v>45161</v>
      </c>
      <c r="B15" s="349"/>
      <c r="C15" s="595"/>
      <c r="D15" s="596"/>
      <c r="E15" s="597"/>
      <c r="F15" s="346"/>
      <c r="G15" s="347"/>
      <c r="H15" s="148">
        <f>SUM(G14:G16)</f>
        <v>3</v>
      </c>
      <c r="I15" s="349" t="s">
        <v>86</v>
      </c>
      <c r="J15" s="595" t="s">
        <v>675</v>
      </c>
      <c r="K15" s="596"/>
      <c r="L15" s="597"/>
      <c r="M15" s="346" t="s">
        <v>670</v>
      </c>
      <c r="N15" s="367">
        <v>2</v>
      </c>
      <c r="O15" s="148">
        <f>SUM(N14:N16)</f>
        <v>3.5</v>
      </c>
    </row>
    <row r="16" spans="1:18" ht="33" customHeight="1">
      <c r="A16" s="190"/>
      <c r="B16" s="350"/>
      <c r="C16" s="588"/>
      <c r="D16" s="589"/>
      <c r="E16" s="590"/>
      <c r="F16" s="348"/>
      <c r="G16" s="365"/>
      <c r="H16" s="149"/>
      <c r="I16" s="350" t="s">
        <v>641</v>
      </c>
      <c r="J16" s="588" t="s">
        <v>676</v>
      </c>
      <c r="K16" s="589"/>
      <c r="L16" s="590"/>
      <c r="M16" s="348"/>
      <c r="N16" s="368">
        <v>0.5</v>
      </c>
      <c r="O16" s="149"/>
    </row>
    <row r="17" spans="1:15" ht="36.75" hidden="1" customHeight="1">
      <c r="A17" s="228">
        <f>A14+1</f>
        <v>45162</v>
      </c>
      <c r="B17" s="352"/>
      <c r="C17" s="592"/>
      <c r="D17" s="593"/>
      <c r="E17" s="594"/>
      <c r="F17" s="353"/>
      <c r="G17" s="364"/>
      <c r="H17" s="351"/>
      <c r="I17" s="352"/>
      <c r="J17" s="592"/>
      <c r="K17" s="593"/>
      <c r="L17" s="594"/>
      <c r="M17" s="353"/>
      <c r="N17" s="366"/>
      <c r="O17" s="351"/>
    </row>
    <row r="18" spans="1:15" ht="36.75" hidden="1" customHeight="1">
      <c r="A18" s="188">
        <f>A17</f>
        <v>45162</v>
      </c>
      <c r="B18" s="349"/>
      <c r="C18" s="595"/>
      <c r="D18" s="596"/>
      <c r="E18" s="597"/>
      <c r="F18" s="346"/>
      <c r="G18" s="347"/>
      <c r="H18" s="148">
        <f>SUM(G17:G19)</f>
        <v>0</v>
      </c>
      <c r="I18" s="349"/>
      <c r="J18" s="595"/>
      <c r="K18" s="596"/>
      <c r="L18" s="597"/>
      <c r="M18" s="346"/>
      <c r="N18" s="367"/>
      <c r="O18" s="148">
        <f>SUM(N17:N19)</f>
        <v>0</v>
      </c>
    </row>
    <row r="19" spans="1:15" ht="33" hidden="1" customHeight="1">
      <c r="A19" s="190"/>
      <c r="B19" s="350"/>
      <c r="C19" s="588"/>
      <c r="D19" s="589"/>
      <c r="E19" s="590"/>
      <c r="F19" s="348"/>
      <c r="G19" s="365"/>
      <c r="H19" s="149"/>
      <c r="I19" s="350"/>
      <c r="J19" s="588"/>
      <c r="K19" s="589"/>
      <c r="L19" s="590"/>
      <c r="M19" s="348"/>
      <c r="N19" s="368"/>
      <c r="O19" s="149"/>
    </row>
    <row r="20" spans="1:15" ht="36.75" hidden="1" customHeight="1">
      <c r="A20" s="228">
        <f>A17+1</f>
        <v>45163</v>
      </c>
      <c r="B20" s="352"/>
      <c r="C20" s="592"/>
      <c r="D20" s="593"/>
      <c r="E20" s="594"/>
      <c r="F20" s="353"/>
      <c r="G20" s="364"/>
      <c r="H20" s="351"/>
      <c r="I20" s="352"/>
      <c r="J20" s="592"/>
      <c r="K20" s="593"/>
      <c r="L20" s="594"/>
      <c r="M20" s="353"/>
      <c r="N20" s="366"/>
      <c r="O20" s="351"/>
    </row>
    <row r="21" spans="1:15" ht="36.75" hidden="1" customHeight="1">
      <c r="A21" s="188">
        <f>A20</f>
        <v>45163</v>
      </c>
      <c r="B21" s="349"/>
      <c r="C21" s="595"/>
      <c r="D21" s="596"/>
      <c r="E21" s="597"/>
      <c r="F21" s="346"/>
      <c r="G21" s="347"/>
      <c r="H21" s="148">
        <f>SUM(G20:G22)</f>
        <v>0</v>
      </c>
      <c r="I21" s="349"/>
      <c r="J21" s="595"/>
      <c r="K21" s="596"/>
      <c r="L21" s="597"/>
      <c r="M21" s="346"/>
      <c r="N21" s="367"/>
      <c r="O21" s="148">
        <f>SUM(N20:N22)</f>
        <v>0</v>
      </c>
    </row>
    <row r="22" spans="1:15" ht="33" hidden="1" customHeight="1">
      <c r="A22" s="190"/>
      <c r="B22" s="350"/>
      <c r="C22" s="588"/>
      <c r="D22" s="589"/>
      <c r="E22" s="590"/>
      <c r="F22" s="348"/>
      <c r="G22" s="365"/>
      <c r="H22" s="149"/>
      <c r="I22" s="350"/>
      <c r="J22" s="588"/>
      <c r="K22" s="589"/>
      <c r="L22" s="590"/>
      <c r="M22" s="348"/>
      <c r="N22" s="368"/>
      <c r="O22" s="149"/>
    </row>
    <row r="24" spans="1:15" ht="17.25" customHeight="1">
      <c r="H24" s="336"/>
      <c r="I24" s="17" t="s">
        <v>642</v>
      </c>
      <c r="J24" s="17" t="s">
        <v>648</v>
      </c>
      <c r="K24" s="17" t="s">
        <v>677</v>
      </c>
      <c r="L24" s="369"/>
      <c r="M24" s="354" t="s">
        <v>615</v>
      </c>
    </row>
    <row r="25" spans="1:15" ht="17.25" customHeight="1">
      <c r="A25" s="586" t="s">
        <v>84</v>
      </c>
      <c r="B25" s="586"/>
      <c r="C25" s="591"/>
      <c r="D25" s="591"/>
      <c r="E25" s="591"/>
      <c r="F25" s="591"/>
      <c r="G25" s="343"/>
      <c r="H25" s="57" t="s">
        <v>85</v>
      </c>
      <c r="I25" s="355">
        <f>SUMIFS(G8:G22,F8:F22,$I$24,B8:B22,$H25)+SUMIFS(N8:N22,M8:M22,$I$24,I8:I22,$H25)</f>
        <v>5</v>
      </c>
      <c r="J25" s="355">
        <f>SUMIFS(G8:$G$22,F8:$F$22,$J$24,$B$8:$B$22,$H25)+SUMIFS($N$8:$N$22,$M$8:$M$22,$J$24,$I$8:$I$22,$H25)</f>
        <v>7.5</v>
      </c>
      <c r="K25" s="355">
        <f>SUMIFS(G8:$G$22,F8:$F$22,$K$24,$B$8:$B$22,$H25)+SUMIFS($N$8:$N$22,$M$8:$M$22,$K$24,$I$8:$I$22,$H25)</f>
        <v>0</v>
      </c>
      <c r="L25" s="356">
        <f>SUMIFS(G8:$G$22,F8:$F$22,$L$24,$B$8:$B$22,$H25)+SUMIFS($N$8:$N$22,$M$8:$M$22,$L$24,$I$8:$I$22,$H25)</f>
        <v>0</v>
      </c>
      <c r="M25" s="357">
        <f>SUM(I25:L25)</f>
        <v>12.5</v>
      </c>
    </row>
    <row r="26" spans="1:15" ht="17.25" customHeight="1">
      <c r="A26" s="586" t="s">
        <v>58</v>
      </c>
      <c r="B26" s="586"/>
      <c r="C26" s="587" t="e">
        <f>①海外セミナー実施希望申込書!#REF!</f>
        <v>#REF!</v>
      </c>
      <c r="D26" s="587"/>
      <c r="E26" s="587"/>
      <c r="F26" s="587"/>
      <c r="G26" s="344"/>
      <c r="H26" s="57" t="s">
        <v>86</v>
      </c>
      <c r="I26" s="355">
        <f>SUMIFS(G8:G22,F8:F22,$I$24,B8:B22,$H26)+SUMIFS(N8:N22,M8:M22,$I$24,I8:I22,$H26)</f>
        <v>0</v>
      </c>
      <c r="J26" s="355">
        <f>SUMIFS(G8:G22,F8:F22,$J$24,B8:B22,$H26)+SUMIFS(N8:N22,M8:M22,$J$24,I8:I22,$H26)</f>
        <v>3.5</v>
      </c>
      <c r="K26" s="355">
        <f>SUMIFS(G8:G22,F8:F22,$K$24,B8:B22,$H26)+SUMIFS(N8:N22,M8:M22,$K$24,I8:I22,$H26)</f>
        <v>1.5</v>
      </c>
      <c r="L26" s="356">
        <f>SUMIFS(G8:G22,F8:F22,$L$24,B8:B22,$H26)+SUMIFS(N8:N22,M8:M22,$L$24,I8:I22,$H26)</f>
        <v>0</v>
      </c>
      <c r="M26" s="357">
        <f t="shared" ref="M26:M28" si="0">SUM(I26:L26)</f>
        <v>5</v>
      </c>
    </row>
    <row r="27" spans="1:15" ht="17.25" customHeight="1">
      <c r="A27" s="586" t="s">
        <v>59</v>
      </c>
      <c r="B27" s="586"/>
      <c r="C27" s="587" t="e">
        <f>IF(①海外セミナー実施希望申込書!#REF!="なし","通訳なし",①海外セミナー実施希望申込書!#REF!)</f>
        <v>#REF!</v>
      </c>
      <c r="D27" s="587"/>
      <c r="E27" s="587"/>
      <c r="F27" s="587"/>
      <c r="G27" s="344"/>
      <c r="H27" s="57" t="s">
        <v>87</v>
      </c>
      <c r="I27" s="355">
        <f>SUMIFS(G8:G22,F8:F22,$I$24,B8:B22,$H27)+SUMIFS(N8:N22,M8:M22,$I$24,I8:I22,$H27)</f>
        <v>0</v>
      </c>
      <c r="J27" s="355">
        <f>SUMIFS(G8:G22,F8:F22,$J$24,B8:B22,$H27)+SUMIFS(N8:N22,M8:M22,$J$24,I8:I22,$H27)</f>
        <v>0</v>
      </c>
      <c r="K27" s="355">
        <f>SUMIFS(G8:G22,F8:F22,$K$24,B8:B22,$H27)+SUMIFS(N8:N22,M8:M22,$K$24,I8:I22,$H27)</f>
        <v>0</v>
      </c>
      <c r="L27" s="356">
        <f>SUMIFS(G8:G22,F8:F22,$L$24,B8:B22,$H27)+SUMIFS(N8:N22,M8:M22,$L$24,I8:I22,$H27)</f>
        <v>0</v>
      </c>
      <c r="M27" s="357">
        <f t="shared" si="0"/>
        <v>0</v>
      </c>
    </row>
    <row r="28" spans="1:15" ht="17.25" customHeight="1" thickBot="1">
      <c r="G28" s="345"/>
      <c r="H28" s="337" t="s">
        <v>88</v>
      </c>
      <c r="I28" s="358">
        <f>SUMIFS(G8:G22,F8:F22,$I$24,B8:B22,$H28)+SUMIFS(N8:N22,M8:M22,$I$24,I8:I22,$H28)</f>
        <v>0</v>
      </c>
      <c r="J28" s="358">
        <f>SUMIFS(G8:G22,F8:F22,$J$24,B8:B22,$H28)+SUMIFS(N8:N22,M8:M22,$J$24,I8:I22,$H28)</f>
        <v>0</v>
      </c>
      <c r="K28" s="358">
        <f>SUMIFS(G8:G22,F8:F22,$K$24,B8:B22,$H28)+SUMIFS(N8:N22,M8:M22,$K$24,I8:I22,$H28)</f>
        <v>0</v>
      </c>
      <c r="L28" s="359">
        <f>SUMIFS(G8:G22,F8:F22,$L$24,B8:B22,$H28)+SUMIFS(N8:N22,M8:M22,$L$24,I8:I22,$H28)</f>
        <v>0</v>
      </c>
      <c r="M28" s="360">
        <f t="shared" si="0"/>
        <v>0</v>
      </c>
    </row>
    <row r="29" spans="1:15" ht="17.25" customHeight="1" thickTop="1">
      <c r="H29" s="71" t="s">
        <v>615</v>
      </c>
      <c r="I29" s="361">
        <f>SUM(I25:I28)</f>
        <v>5</v>
      </c>
      <c r="J29" s="361">
        <f t="shared" ref="J29:M29" si="1">SUM(J25:J28)</f>
        <v>11</v>
      </c>
      <c r="K29" s="361">
        <f t="shared" si="1"/>
        <v>1.5</v>
      </c>
      <c r="L29" s="362">
        <f t="shared" si="1"/>
        <v>0</v>
      </c>
      <c r="M29" s="363">
        <f t="shared" si="1"/>
        <v>17.5</v>
      </c>
    </row>
    <row r="31" spans="1:15" ht="17.25" customHeight="1">
      <c r="A31" s="3" t="s">
        <v>91</v>
      </c>
    </row>
    <row r="32" spans="1:15" ht="17.25" customHeight="1">
      <c r="A32" s="3" t="s">
        <v>650</v>
      </c>
    </row>
    <row r="33" spans="1:1" ht="17.25" customHeight="1">
      <c r="A33" s="3" t="s">
        <v>92</v>
      </c>
    </row>
    <row r="34" spans="1:1" ht="17.25" customHeight="1">
      <c r="A34" s="3" t="s">
        <v>94</v>
      </c>
    </row>
    <row r="35" spans="1:1" ht="17.25" customHeight="1">
      <c r="A35" s="3" t="s">
        <v>93</v>
      </c>
    </row>
  </sheetData>
  <mergeCells count="47">
    <mergeCell ref="C8:E8"/>
    <mergeCell ref="J8:L8"/>
    <mergeCell ref="C9:E9"/>
    <mergeCell ref="A2:O2"/>
    <mergeCell ref="A4:O4"/>
    <mergeCell ref="A6:A7"/>
    <mergeCell ref="B6:E6"/>
    <mergeCell ref="F6:F7"/>
    <mergeCell ref="G6:G7"/>
    <mergeCell ref="I6:L6"/>
    <mergeCell ref="M6:M7"/>
    <mergeCell ref="N6:N7"/>
    <mergeCell ref="B7:E7"/>
    <mergeCell ref="I7:L7"/>
    <mergeCell ref="J9:L9"/>
    <mergeCell ref="C11:E11"/>
    <mergeCell ref="J11:L11"/>
    <mergeCell ref="C12:E12"/>
    <mergeCell ref="J12:L12"/>
    <mergeCell ref="C10:E10"/>
    <mergeCell ref="J10:L10"/>
    <mergeCell ref="C13:E13"/>
    <mergeCell ref="J13:L13"/>
    <mergeCell ref="C14:E14"/>
    <mergeCell ref="J14:L14"/>
    <mergeCell ref="C15:E15"/>
    <mergeCell ref="J15:L15"/>
    <mergeCell ref="C16:E16"/>
    <mergeCell ref="J16:L16"/>
    <mergeCell ref="C17:E17"/>
    <mergeCell ref="J17:L17"/>
    <mergeCell ref="C18:E18"/>
    <mergeCell ref="J18:L18"/>
    <mergeCell ref="C19:E19"/>
    <mergeCell ref="J19:L19"/>
    <mergeCell ref="C20:E20"/>
    <mergeCell ref="J20:L20"/>
    <mergeCell ref="C21:E21"/>
    <mergeCell ref="J21:L21"/>
    <mergeCell ref="A27:B27"/>
    <mergeCell ref="C27:F27"/>
    <mergeCell ref="C22:E22"/>
    <mergeCell ref="J22:L22"/>
    <mergeCell ref="A25:B25"/>
    <mergeCell ref="C25:F25"/>
    <mergeCell ref="A26:B26"/>
    <mergeCell ref="C26:F26"/>
  </mergeCells>
  <phoneticPr fontId="1"/>
  <dataValidations count="1">
    <dataValidation type="list" allowBlank="1" showInputMessage="1" showErrorMessage="1" sqref="B8:B22 I8:I22" xr:uid="{1947A85E-204E-436B-9601-3A63F7C9265E}">
      <formula1>$R$1:$R$6</formula1>
    </dataValidation>
  </dataValidations>
  <printOptions horizontalCentered="1"/>
  <pageMargins left="0.51181102362204722" right="0.51181102362204722" top="0.74803149606299213" bottom="0.55118110236220474" header="0.31496062992125984" footer="0.31496062992125984"/>
  <pageSetup paperSize="9" scale="63" orientation="portrait" blackAndWhite="1" r:id="rId1"/>
  <drawing r:id="rId2"/>
  <legacyDrawing r:id="rId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DA6C3-C6FB-4F05-B8FF-2B0B66455AAF}">
  <sheetPr>
    <tabColor theme="9" tint="0.59999389629810485"/>
    <pageSetUpPr fitToPage="1"/>
  </sheetPr>
  <dimension ref="A1:L32"/>
  <sheetViews>
    <sheetView view="pageBreakPreview" zoomScaleNormal="85" zoomScaleSheetLayoutView="100" workbookViewId="0">
      <pane xSplit="2" ySplit="1" topLeftCell="G2" activePane="bottomRight" state="frozen"/>
      <selection activeCell="A2" sqref="A2:T2"/>
      <selection pane="topRight" activeCell="A2" sqref="A2:T2"/>
      <selection pane="bottomLeft" activeCell="A2" sqref="A2:T2"/>
      <selection pane="bottomRight" activeCell="P19" sqref="P19"/>
    </sheetView>
  </sheetViews>
  <sheetFormatPr defaultColWidth="9" defaultRowHeight="12"/>
  <cols>
    <col min="1" max="1" width="3.625" style="235" customWidth="1"/>
    <col min="2" max="2" width="15.75" style="238" customWidth="1"/>
    <col min="3" max="3" width="27.625" style="236" customWidth="1"/>
    <col min="4" max="4" width="10.375" style="240" customWidth="1"/>
    <col min="5" max="5" width="10.375" style="241" customWidth="1"/>
    <col min="6" max="7" width="9" style="241"/>
    <col min="8" max="8" width="9" style="235"/>
    <col min="9" max="9" width="8.875" style="238" customWidth="1"/>
    <col min="10" max="10" width="9" style="235"/>
    <col min="11" max="11" width="9" style="266"/>
    <col min="12" max="12" width="14.5" style="235" customWidth="1"/>
    <col min="13" max="16384" width="9" style="235"/>
  </cols>
  <sheetData>
    <row r="1" spans="1:12" ht="21" customHeight="1">
      <c r="A1" s="231" t="s">
        <v>442</v>
      </c>
      <c r="B1" s="237" t="s">
        <v>216</v>
      </c>
      <c r="C1" s="233" t="s">
        <v>443</v>
      </c>
      <c r="D1" s="239" t="s">
        <v>444</v>
      </c>
      <c r="E1" s="242" t="s">
        <v>448</v>
      </c>
      <c r="F1" s="242" t="s">
        <v>449</v>
      </c>
      <c r="G1" s="242" t="s">
        <v>450</v>
      </c>
      <c r="H1" s="237" t="s">
        <v>451</v>
      </c>
      <c r="I1" s="247" t="s">
        <v>452</v>
      </c>
      <c r="J1" s="234" t="s">
        <v>447</v>
      </c>
      <c r="K1" s="234" t="s">
        <v>445</v>
      </c>
      <c r="L1" s="234" t="s">
        <v>446</v>
      </c>
    </row>
    <row r="2" spans="1:12">
      <c r="A2" s="243"/>
      <c r="B2" s="310"/>
      <c r="C2" s="244"/>
      <c r="D2" s="245"/>
      <c r="E2" s="246"/>
      <c r="F2" s="246"/>
      <c r="G2" s="246"/>
      <c r="H2" s="243"/>
      <c r="I2" s="248"/>
      <c r="J2" s="249"/>
      <c r="K2" s="265"/>
      <c r="L2" s="249"/>
    </row>
    <row r="3" spans="1:12">
      <c r="A3" s="243"/>
      <c r="B3" s="310"/>
      <c r="C3" s="244"/>
      <c r="D3" s="245"/>
      <c r="E3" s="246"/>
      <c r="F3" s="246"/>
      <c r="G3" s="246"/>
      <c r="H3" s="243"/>
      <c r="I3" s="248"/>
      <c r="J3" s="249"/>
      <c r="K3" s="265"/>
      <c r="L3" s="249"/>
    </row>
    <row r="4" spans="1:12">
      <c r="A4" s="243"/>
      <c r="B4" s="310"/>
      <c r="C4" s="244"/>
      <c r="D4" s="245"/>
      <c r="E4" s="246"/>
      <c r="F4" s="246"/>
      <c r="G4" s="246"/>
      <c r="H4" s="243"/>
      <c r="I4" s="248"/>
      <c r="J4" s="249"/>
      <c r="K4" s="265"/>
      <c r="L4" s="249"/>
    </row>
    <row r="5" spans="1:12">
      <c r="A5" s="243"/>
      <c r="B5" s="310"/>
      <c r="C5" s="244"/>
      <c r="D5" s="245"/>
      <c r="E5" s="246"/>
      <c r="F5" s="246"/>
      <c r="G5" s="246"/>
      <c r="H5" s="243"/>
      <c r="I5" s="248"/>
      <c r="J5" s="249"/>
      <c r="K5" s="265"/>
      <c r="L5" s="249"/>
    </row>
    <row r="6" spans="1:12">
      <c r="A6" s="243"/>
      <c r="B6" s="310"/>
      <c r="C6" s="244"/>
      <c r="D6" s="245"/>
      <c r="E6" s="246"/>
      <c r="F6" s="246"/>
      <c r="G6" s="246"/>
      <c r="H6" s="243"/>
      <c r="I6" s="248"/>
      <c r="J6" s="249"/>
      <c r="K6" s="265"/>
      <c r="L6" s="249"/>
    </row>
    <row r="7" spans="1:12">
      <c r="A7" s="243"/>
      <c r="B7" s="310"/>
      <c r="C7" s="244"/>
      <c r="D7" s="245"/>
      <c r="E7" s="246"/>
      <c r="F7" s="246"/>
      <c r="G7" s="246"/>
      <c r="H7" s="243"/>
      <c r="I7" s="248"/>
      <c r="J7" s="249"/>
      <c r="K7" s="265"/>
      <c r="L7" s="249"/>
    </row>
    <row r="8" spans="1:12">
      <c r="A8" s="243"/>
      <c r="B8" s="310"/>
      <c r="C8" s="244"/>
      <c r="D8" s="245"/>
      <c r="E8" s="246"/>
      <c r="F8" s="246"/>
      <c r="G8" s="246"/>
      <c r="H8" s="243"/>
      <c r="I8" s="248"/>
      <c r="J8" s="249"/>
      <c r="K8" s="265"/>
      <c r="L8" s="249"/>
    </row>
    <row r="9" spans="1:12">
      <c r="A9" s="243"/>
      <c r="B9" s="310"/>
      <c r="C9" s="244"/>
      <c r="D9" s="245"/>
      <c r="E9" s="246"/>
      <c r="F9" s="246"/>
      <c r="G9" s="246"/>
      <c r="H9" s="243"/>
      <c r="I9" s="248"/>
      <c r="J9" s="249"/>
      <c r="K9" s="265"/>
      <c r="L9" s="249"/>
    </row>
    <row r="10" spans="1:12">
      <c r="A10" s="243"/>
      <c r="B10" s="310"/>
      <c r="C10" s="244"/>
      <c r="D10" s="245"/>
      <c r="E10" s="246"/>
      <c r="F10" s="246"/>
      <c r="G10" s="246"/>
      <c r="H10" s="243"/>
      <c r="I10" s="248"/>
      <c r="J10" s="249"/>
      <c r="K10" s="265"/>
      <c r="L10" s="249"/>
    </row>
    <row r="11" spans="1:12">
      <c r="A11" s="243"/>
      <c r="B11" s="310"/>
      <c r="C11" s="244"/>
      <c r="D11" s="245"/>
      <c r="E11" s="246"/>
      <c r="F11" s="246"/>
      <c r="G11" s="246"/>
      <c r="H11" s="243"/>
      <c r="I11" s="248"/>
      <c r="J11" s="249"/>
      <c r="K11" s="265"/>
      <c r="L11" s="249"/>
    </row>
    <row r="12" spans="1:12">
      <c r="A12" s="243"/>
      <c r="B12" s="310"/>
      <c r="C12" s="244"/>
      <c r="D12" s="245"/>
      <c r="E12" s="246"/>
      <c r="F12" s="246"/>
      <c r="G12" s="246"/>
      <c r="H12" s="243"/>
      <c r="I12" s="248"/>
      <c r="J12" s="249"/>
      <c r="K12" s="265"/>
      <c r="L12" s="249"/>
    </row>
    <row r="13" spans="1:12">
      <c r="A13" s="243"/>
      <c r="B13" s="310"/>
      <c r="C13" s="244"/>
      <c r="D13" s="245"/>
      <c r="E13" s="246"/>
      <c r="F13" s="246"/>
      <c r="G13" s="246"/>
      <c r="H13" s="243"/>
      <c r="I13" s="248"/>
      <c r="J13" s="249"/>
      <c r="K13" s="265"/>
      <c r="L13" s="249"/>
    </row>
    <row r="14" spans="1:12">
      <c r="A14" s="243"/>
      <c r="B14" s="310"/>
      <c r="C14" s="244"/>
      <c r="D14" s="245"/>
      <c r="E14" s="246"/>
      <c r="F14" s="246"/>
      <c r="G14" s="246"/>
      <c r="H14" s="243"/>
      <c r="I14" s="248"/>
      <c r="J14" s="249"/>
      <c r="K14" s="265"/>
      <c r="L14" s="249"/>
    </row>
    <row r="15" spans="1:12">
      <c r="A15" s="243"/>
      <c r="B15" s="310"/>
      <c r="C15" s="244"/>
      <c r="D15" s="245"/>
      <c r="E15" s="246"/>
      <c r="F15" s="246"/>
      <c r="G15" s="246"/>
      <c r="H15" s="243"/>
      <c r="I15" s="248"/>
      <c r="J15" s="249"/>
      <c r="K15" s="265"/>
      <c r="L15" s="249"/>
    </row>
    <row r="16" spans="1:12">
      <c r="A16" s="243"/>
      <c r="B16" s="310"/>
      <c r="C16" s="244"/>
      <c r="D16" s="245"/>
      <c r="E16" s="246"/>
      <c r="F16" s="246"/>
      <c r="G16" s="246"/>
      <c r="H16" s="243"/>
      <c r="I16" s="248"/>
      <c r="J16" s="249"/>
      <c r="K16" s="265"/>
      <c r="L16" s="249"/>
    </row>
    <row r="17" spans="1:12">
      <c r="A17" s="243"/>
      <c r="B17" s="310"/>
      <c r="C17" s="244"/>
      <c r="D17" s="245"/>
      <c r="E17" s="246"/>
      <c r="F17" s="246"/>
      <c r="G17" s="246"/>
      <c r="H17" s="243"/>
      <c r="I17" s="248"/>
      <c r="J17" s="249"/>
      <c r="K17" s="265"/>
      <c r="L17" s="249"/>
    </row>
    <row r="18" spans="1:12">
      <c r="A18" s="243"/>
      <c r="B18" s="310"/>
      <c r="C18" s="244"/>
      <c r="D18" s="245"/>
      <c r="E18" s="246"/>
      <c r="F18" s="246"/>
      <c r="G18" s="246"/>
      <c r="H18" s="243"/>
      <c r="I18" s="248"/>
      <c r="J18" s="249"/>
      <c r="K18" s="265"/>
      <c r="L18" s="249"/>
    </row>
    <row r="19" spans="1:12">
      <c r="A19" s="243"/>
      <c r="B19" s="310"/>
      <c r="C19" s="244"/>
      <c r="D19" s="245"/>
      <c r="E19" s="246"/>
      <c r="F19" s="246"/>
      <c r="G19" s="246"/>
      <c r="H19" s="243"/>
      <c r="I19" s="248"/>
      <c r="J19" s="249"/>
      <c r="K19" s="265"/>
      <c r="L19" s="249"/>
    </row>
    <row r="20" spans="1:12">
      <c r="A20" s="243"/>
      <c r="B20" s="310"/>
      <c r="C20" s="244"/>
      <c r="D20" s="245"/>
      <c r="E20" s="246"/>
      <c r="F20" s="246"/>
      <c r="G20" s="246"/>
      <c r="H20" s="243"/>
      <c r="I20" s="248"/>
      <c r="J20" s="249"/>
      <c r="K20" s="265"/>
      <c r="L20" s="249"/>
    </row>
    <row r="21" spans="1:12">
      <c r="A21" s="243"/>
      <c r="B21" s="310"/>
      <c r="C21" s="244"/>
      <c r="D21" s="245"/>
      <c r="E21" s="246"/>
      <c r="F21" s="246"/>
      <c r="G21" s="246"/>
      <c r="H21" s="243"/>
      <c r="I21" s="248"/>
      <c r="J21" s="249"/>
      <c r="K21" s="265"/>
      <c r="L21" s="249"/>
    </row>
    <row r="22" spans="1:12">
      <c r="A22" s="243"/>
      <c r="B22" s="310"/>
      <c r="C22" s="244"/>
      <c r="D22" s="245"/>
      <c r="E22" s="246"/>
      <c r="F22" s="246"/>
      <c r="G22" s="246"/>
      <c r="H22" s="243"/>
      <c r="I22" s="248"/>
      <c r="J22" s="249"/>
      <c r="K22" s="265"/>
      <c r="L22" s="249"/>
    </row>
    <row r="23" spans="1:12">
      <c r="A23" s="243"/>
      <c r="B23" s="310"/>
      <c r="C23" s="244"/>
      <c r="D23" s="245"/>
      <c r="E23" s="246"/>
      <c r="F23" s="246"/>
      <c r="G23" s="246"/>
      <c r="H23" s="243"/>
      <c r="I23" s="248"/>
      <c r="J23" s="249"/>
      <c r="K23" s="265"/>
      <c r="L23" s="249"/>
    </row>
    <row r="24" spans="1:12">
      <c r="A24" s="243"/>
      <c r="B24" s="310"/>
      <c r="C24" s="244"/>
      <c r="D24" s="245"/>
      <c r="E24" s="246"/>
      <c r="F24" s="246"/>
      <c r="G24" s="246"/>
      <c r="H24" s="243"/>
      <c r="I24" s="248"/>
      <c r="J24" s="249"/>
      <c r="K24" s="265"/>
      <c r="L24" s="249"/>
    </row>
    <row r="25" spans="1:12">
      <c r="A25" s="243"/>
      <c r="B25" s="310"/>
      <c r="C25" s="244"/>
      <c r="D25" s="245"/>
      <c r="E25" s="246"/>
      <c r="F25" s="246"/>
      <c r="G25" s="246"/>
      <c r="H25" s="243"/>
      <c r="I25" s="248"/>
      <c r="J25" s="249"/>
      <c r="K25" s="265"/>
      <c r="L25" s="249"/>
    </row>
    <row r="26" spans="1:12">
      <c r="A26" s="243"/>
      <c r="B26" s="310"/>
      <c r="C26" s="244"/>
      <c r="D26" s="245"/>
      <c r="E26" s="246"/>
      <c r="F26" s="246"/>
      <c r="G26" s="246"/>
      <c r="H26" s="243"/>
      <c r="I26" s="248"/>
      <c r="J26" s="249"/>
      <c r="K26" s="265"/>
      <c r="L26" s="249"/>
    </row>
    <row r="27" spans="1:12">
      <c r="A27" s="243"/>
      <c r="B27" s="310"/>
      <c r="C27" s="244"/>
      <c r="D27" s="245"/>
      <c r="E27" s="246"/>
      <c r="F27" s="246"/>
      <c r="G27" s="246"/>
      <c r="H27" s="243"/>
      <c r="I27" s="248"/>
      <c r="J27" s="249"/>
      <c r="K27" s="265"/>
      <c r="L27" s="249"/>
    </row>
    <row r="28" spans="1:12">
      <c r="A28" s="243"/>
      <c r="B28" s="310"/>
      <c r="C28" s="244"/>
      <c r="D28" s="245"/>
      <c r="E28" s="246"/>
      <c r="F28" s="246"/>
      <c r="G28" s="246"/>
      <c r="H28" s="243"/>
      <c r="I28" s="248"/>
      <c r="J28" s="249"/>
      <c r="K28" s="265"/>
      <c r="L28" s="249"/>
    </row>
    <row r="29" spans="1:12">
      <c r="A29" s="243"/>
      <c r="B29" s="310"/>
      <c r="C29" s="244"/>
      <c r="D29" s="245"/>
      <c r="E29" s="246"/>
      <c r="F29" s="246"/>
      <c r="G29" s="246"/>
      <c r="H29" s="243"/>
      <c r="I29" s="248"/>
      <c r="J29" s="249"/>
      <c r="K29" s="265"/>
      <c r="L29" s="249"/>
    </row>
    <row r="30" spans="1:12">
      <c r="A30" s="243"/>
      <c r="B30" s="310"/>
      <c r="C30" s="244"/>
      <c r="D30" s="245"/>
      <c r="E30" s="246"/>
      <c r="F30" s="246"/>
      <c r="G30" s="246"/>
      <c r="H30" s="243"/>
      <c r="I30" s="248"/>
      <c r="J30" s="249"/>
      <c r="K30" s="265"/>
      <c r="L30" s="249"/>
    </row>
    <row r="31" spans="1:12">
      <c r="A31" s="243"/>
      <c r="B31" s="310"/>
      <c r="C31" s="244"/>
      <c r="D31" s="245"/>
      <c r="E31" s="246"/>
      <c r="F31" s="246"/>
      <c r="G31" s="246"/>
      <c r="H31" s="243"/>
      <c r="I31" s="248"/>
      <c r="J31" s="249"/>
      <c r="K31" s="265"/>
      <c r="L31" s="249"/>
    </row>
    <row r="32" spans="1:12">
      <c r="A32" s="243"/>
      <c r="B32" s="310"/>
      <c r="C32" s="244"/>
      <c r="D32" s="245"/>
      <c r="E32" s="246"/>
      <c r="F32" s="246"/>
      <c r="G32" s="246"/>
      <c r="H32" s="243"/>
      <c r="I32" s="248"/>
      <c r="J32" s="249"/>
      <c r="K32" s="265"/>
      <c r="L32" s="249"/>
    </row>
  </sheetData>
  <phoneticPr fontId="1"/>
  <pageMargins left="0.70866141732283472" right="0.70866141732283472" top="0.74803149606299213" bottom="0.74803149606299213" header="0.31496062992125984" footer="0.31496062992125984"/>
  <pageSetup paperSize="9" scale="98"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A69D45D2-6950-4C64-B638-46E9FA8A5C00}">
          <x14:formula1>
            <xm:f>非表示!$O$2:$O$3</xm:f>
          </x14:formula1>
          <xm:sqref>I2:I32</xm:sqref>
        </x14:dataValidation>
        <x14:dataValidation type="list" allowBlank="1" showInputMessage="1" showErrorMessage="1" xr:uid="{17D24885-8612-4032-B07A-36C268DD24EF}">
          <x14:formula1>
            <xm:f>非表示!$P$2:$P$3</xm:f>
          </x14:formula1>
          <xm:sqref>K2:K32</xm:sqref>
        </x14:dataValidation>
        <x14:dataValidation type="list" allowBlank="1" showInputMessage="1" showErrorMessage="1" xr:uid="{6A98C553-16FA-430D-8AA3-050CC85FF087}">
          <x14:formula1>
            <xm:f>非表示!$B$3:$B$35</xm:f>
          </x14:formula1>
          <xm:sqref>B2:B32</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33635-10E7-4B58-B2CF-26F2582E0304}">
  <sheetPr>
    <tabColor theme="0" tint="-0.499984740745262"/>
  </sheetPr>
  <dimension ref="A1:L32"/>
  <sheetViews>
    <sheetView workbookViewId="0">
      <pane xSplit="2" ySplit="1" topLeftCell="F2" activePane="bottomRight" state="frozen"/>
      <selection activeCell="A2" sqref="A2:T2"/>
      <selection pane="topRight" activeCell="A2" sqref="A2:T2"/>
      <selection pane="bottomLeft" activeCell="A2" sqref="A2:T2"/>
      <selection pane="bottomRight" activeCell="O20" sqref="O20"/>
    </sheetView>
  </sheetViews>
  <sheetFormatPr defaultColWidth="9" defaultRowHeight="12"/>
  <cols>
    <col min="1" max="1" width="3.625" style="235" customWidth="1"/>
    <col min="2" max="2" width="12.125" style="238" customWidth="1"/>
    <col min="3" max="3" width="27.625" style="236" customWidth="1"/>
    <col min="4" max="4" width="10.375" style="240" customWidth="1"/>
    <col min="5" max="5" width="10.375" style="241" customWidth="1"/>
    <col min="6" max="7" width="9" style="241"/>
    <col min="8" max="8" width="9" style="235"/>
    <col min="9" max="9" width="8.875" style="238" customWidth="1"/>
    <col min="10" max="11" width="9" style="235"/>
    <col min="12" max="12" width="14.5" style="235" customWidth="1"/>
    <col min="13" max="16384" width="9" style="235"/>
  </cols>
  <sheetData>
    <row r="1" spans="1:12" ht="21" customHeight="1">
      <c r="A1" s="231" t="s">
        <v>442</v>
      </c>
      <c r="B1" s="237" t="s">
        <v>216</v>
      </c>
      <c r="C1" s="233" t="s">
        <v>443</v>
      </c>
      <c r="D1" s="239" t="s">
        <v>444</v>
      </c>
      <c r="E1" s="242" t="s">
        <v>448</v>
      </c>
      <c r="F1" s="242" t="s">
        <v>449</v>
      </c>
      <c r="G1" s="242" t="s">
        <v>450</v>
      </c>
      <c r="H1" s="237" t="s">
        <v>451</v>
      </c>
      <c r="I1" s="247" t="s">
        <v>452</v>
      </c>
      <c r="J1" s="234" t="s">
        <v>447</v>
      </c>
      <c r="K1" s="234" t="s">
        <v>445</v>
      </c>
      <c r="L1" s="234" t="s">
        <v>446</v>
      </c>
    </row>
    <row r="2" spans="1:12">
      <c r="A2" s="243"/>
      <c r="B2" s="310" t="s">
        <v>480</v>
      </c>
      <c r="C2" s="257" t="s">
        <v>506</v>
      </c>
      <c r="D2" s="245">
        <v>436800</v>
      </c>
      <c r="E2" s="246"/>
      <c r="F2" s="246"/>
      <c r="G2" s="246"/>
      <c r="H2" s="243" t="s">
        <v>544</v>
      </c>
      <c r="I2" s="248" t="s">
        <v>454</v>
      </c>
      <c r="J2" s="249"/>
      <c r="K2" s="265" t="s">
        <v>555</v>
      </c>
      <c r="L2" s="249"/>
    </row>
    <row r="3" spans="1:12">
      <c r="A3" s="243"/>
      <c r="B3" s="310" t="s">
        <v>480</v>
      </c>
      <c r="C3" s="257" t="s">
        <v>507</v>
      </c>
      <c r="D3" s="245">
        <v>432000</v>
      </c>
      <c r="E3" s="246"/>
      <c r="F3" s="246"/>
      <c r="G3" s="246"/>
      <c r="H3" s="243" t="s">
        <v>545</v>
      </c>
      <c r="I3" s="248" t="s">
        <v>454</v>
      </c>
      <c r="J3" s="249"/>
      <c r="K3" s="265" t="s">
        <v>555</v>
      </c>
      <c r="L3" s="249"/>
    </row>
    <row r="4" spans="1:12">
      <c r="A4" s="243"/>
      <c r="B4" s="310" t="s">
        <v>482</v>
      </c>
      <c r="C4" s="244" t="s">
        <v>508</v>
      </c>
      <c r="D4" s="245"/>
      <c r="E4" s="246">
        <f>6500*2</f>
        <v>13000</v>
      </c>
      <c r="F4" s="246"/>
      <c r="G4" s="246"/>
      <c r="H4" s="243" t="s">
        <v>546</v>
      </c>
      <c r="I4" s="248" t="s">
        <v>454</v>
      </c>
      <c r="J4" s="249"/>
      <c r="K4" s="265" t="s">
        <v>555</v>
      </c>
      <c r="L4" s="249"/>
    </row>
    <row r="5" spans="1:12">
      <c r="A5" s="243"/>
      <c r="B5" s="310" t="s">
        <v>866</v>
      </c>
      <c r="C5" s="257" t="s">
        <v>514</v>
      </c>
      <c r="D5" s="245">
        <v>200000</v>
      </c>
      <c r="E5" s="246"/>
      <c r="F5" s="246"/>
      <c r="G5" s="246"/>
      <c r="H5" s="243" t="s">
        <v>547</v>
      </c>
      <c r="I5" s="248"/>
      <c r="J5" s="249"/>
      <c r="K5" s="265" t="s">
        <v>555</v>
      </c>
      <c r="L5" s="249"/>
    </row>
    <row r="6" spans="1:12">
      <c r="A6" s="243"/>
      <c r="B6" s="310" t="s">
        <v>866</v>
      </c>
      <c r="C6" s="257" t="s">
        <v>515</v>
      </c>
      <c r="D6" s="245">
        <v>200000</v>
      </c>
      <c r="E6" s="246"/>
      <c r="F6" s="246"/>
      <c r="G6" s="246"/>
      <c r="H6" s="243" t="s">
        <v>548</v>
      </c>
      <c r="I6" s="248"/>
      <c r="J6" s="249"/>
      <c r="K6" s="265" t="s">
        <v>555</v>
      </c>
      <c r="L6" s="249"/>
    </row>
    <row r="7" spans="1:12">
      <c r="A7" s="243"/>
      <c r="B7" s="310" t="s">
        <v>866</v>
      </c>
      <c r="C7" s="257" t="s">
        <v>509</v>
      </c>
      <c r="D7" s="245">
        <v>3000</v>
      </c>
      <c r="E7" s="246"/>
      <c r="F7" s="246"/>
      <c r="G7" s="246"/>
      <c r="H7" s="243" t="s">
        <v>549</v>
      </c>
      <c r="I7" s="248"/>
      <c r="J7" s="249"/>
      <c r="K7" s="265" t="s">
        <v>555</v>
      </c>
      <c r="L7" s="249"/>
    </row>
    <row r="8" spans="1:12">
      <c r="A8" s="243"/>
      <c r="B8" s="310" t="s">
        <v>866</v>
      </c>
      <c r="C8" s="257" t="s">
        <v>510</v>
      </c>
      <c r="D8" s="245">
        <v>3000</v>
      </c>
      <c r="E8" s="246"/>
      <c r="F8" s="246"/>
      <c r="G8" s="246"/>
      <c r="H8" s="243" t="s">
        <v>550</v>
      </c>
      <c r="I8" s="248"/>
      <c r="J8" s="249"/>
      <c r="K8" s="265" t="s">
        <v>555</v>
      </c>
      <c r="L8" s="249"/>
    </row>
    <row r="9" spans="1:12">
      <c r="A9" s="243"/>
      <c r="B9" s="310" t="s">
        <v>866</v>
      </c>
      <c r="C9" s="257" t="s">
        <v>511</v>
      </c>
      <c r="D9" s="245">
        <v>60400</v>
      </c>
      <c r="E9" s="246"/>
      <c r="F9" s="246"/>
      <c r="G9" s="246"/>
      <c r="H9" s="243" t="s">
        <v>551</v>
      </c>
      <c r="I9" s="248"/>
      <c r="J9" s="249"/>
      <c r="K9" s="265" t="s">
        <v>555</v>
      </c>
      <c r="L9" s="249"/>
    </row>
    <row r="10" spans="1:12">
      <c r="A10" s="243"/>
      <c r="B10" s="310" t="s">
        <v>866</v>
      </c>
      <c r="C10" s="257" t="s">
        <v>512</v>
      </c>
      <c r="D10" s="245">
        <v>25000</v>
      </c>
      <c r="E10" s="246"/>
      <c r="F10" s="246"/>
      <c r="G10" s="246"/>
      <c r="H10" s="243" t="s">
        <v>552</v>
      </c>
      <c r="I10" s="248"/>
      <c r="J10" s="249"/>
      <c r="K10" s="265" t="s">
        <v>555</v>
      </c>
      <c r="L10" s="249"/>
    </row>
    <row r="11" spans="1:12">
      <c r="A11" s="243"/>
      <c r="B11" s="310" t="s">
        <v>883</v>
      </c>
      <c r="C11" s="244" t="s">
        <v>513</v>
      </c>
      <c r="D11" s="245"/>
      <c r="E11" s="246">
        <f>25000*2</f>
        <v>50000</v>
      </c>
      <c r="F11" s="246"/>
      <c r="G11" s="246"/>
      <c r="H11" s="243" t="s">
        <v>553</v>
      </c>
      <c r="I11" s="248"/>
      <c r="J11" s="249"/>
      <c r="K11" s="265" t="s">
        <v>555</v>
      </c>
      <c r="L11" s="249"/>
    </row>
    <row r="12" spans="1:12">
      <c r="A12" s="243"/>
      <c r="B12" s="310" t="s">
        <v>868</v>
      </c>
      <c r="C12" s="244" t="s">
        <v>516</v>
      </c>
      <c r="D12" s="245">
        <v>40000</v>
      </c>
      <c r="E12" s="246"/>
      <c r="F12" s="246"/>
      <c r="G12" s="246"/>
      <c r="H12" s="243" t="s">
        <v>554</v>
      </c>
      <c r="I12" s="248"/>
      <c r="J12" s="249"/>
      <c r="K12" s="265" t="s">
        <v>555</v>
      </c>
      <c r="L12" s="249"/>
    </row>
    <row r="13" spans="1:12">
      <c r="A13" s="243"/>
      <c r="B13" s="310" t="s">
        <v>496</v>
      </c>
      <c r="C13" s="244" t="s">
        <v>517</v>
      </c>
      <c r="D13" s="245"/>
      <c r="E13" s="246">
        <f>398*10*2</f>
        <v>7960</v>
      </c>
      <c r="F13" s="246"/>
      <c r="G13" s="246"/>
      <c r="H13" s="243"/>
      <c r="I13" s="248"/>
      <c r="J13" s="249"/>
      <c r="K13" s="265" t="s">
        <v>555</v>
      </c>
      <c r="L13" s="249"/>
    </row>
    <row r="14" spans="1:12">
      <c r="A14" s="243"/>
      <c r="B14" s="310" t="s">
        <v>868</v>
      </c>
      <c r="C14" s="244" t="s">
        <v>967</v>
      </c>
      <c r="D14" s="245">
        <v>44000</v>
      </c>
      <c r="E14" s="246"/>
      <c r="F14" s="246"/>
      <c r="G14" s="246"/>
      <c r="H14" s="243"/>
      <c r="I14" s="248" t="s">
        <v>453</v>
      </c>
      <c r="J14" s="249"/>
      <c r="K14" s="265" t="s">
        <v>555</v>
      </c>
      <c r="L14" s="249"/>
    </row>
    <row r="15" spans="1:12">
      <c r="A15" s="243"/>
      <c r="B15" s="310"/>
      <c r="C15" s="244"/>
      <c r="D15" s="245"/>
      <c r="E15" s="246"/>
      <c r="F15" s="246"/>
      <c r="G15" s="246"/>
      <c r="H15" s="243"/>
      <c r="I15" s="248"/>
      <c r="J15" s="249"/>
      <c r="K15" s="265" t="s">
        <v>555</v>
      </c>
      <c r="L15" s="249"/>
    </row>
    <row r="16" spans="1:12">
      <c r="A16" s="243"/>
      <c r="B16" s="310"/>
      <c r="C16" s="244"/>
      <c r="D16" s="245"/>
      <c r="E16" s="246"/>
      <c r="F16" s="246"/>
      <c r="G16" s="246"/>
      <c r="H16" s="243"/>
      <c r="I16" s="248"/>
      <c r="J16" s="249"/>
      <c r="K16" s="249"/>
      <c r="L16" s="249"/>
    </row>
    <row r="17" spans="1:12">
      <c r="A17" s="243"/>
      <c r="B17" s="310"/>
      <c r="C17" s="244"/>
      <c r="D17" s="245"/>
      <c r="E17" s="246"/>
      <c r="F17" s="246"/>
      <c r="G17" s="246"/>
      <c r="H17" s="243"/>
      <c r="I17" s="248"/>
      <c r="J17" s="249"/>
      <c r="K17" s="249"/>
      <c r="L17" s="249"/>
    </row>
    <row r="18" spans="1:12">
      <c r="A18" s="243"/>
      <c r="B18" s="310"/>
      <c r="C18" s="244"/>
      <c r="D18" s="245"/>
      <c r="E18" s="246"/>
      <c r="F18" s="246"/>
      <c r="G18" s="246"/>
      <c r="H18" s="243"/>
      <c r="I18" s="248"/>
      <c r="J18" s="249"/>
      <c r="K18" s="249"/>
      <c r="L18" s="249"/>
    </row>
    <row r="19" spans="1:12">
      <c r="A19" s="243"/>
      <c r="B19" s="310"/>
      <c r="C19" s="244"/>
      <c r="D19" s="245"/>
      <c r="E19" s="246"/>
      <c r="F19" s="246"/>
      <c r="G19" s="246"/>
      <c r="H19" s="243"/>
      <c r="I19" s="248"/>
      <c r="J19" s="249"/>
      <c r="K19" s="249"/>
      <c r="L19" s="249"/>
    </row>
    <row r="20" spans="1:12">
      <c r="A20" s="243"/>
      <c r="B20" s="310"/>
      <c r="C20" s="244"/>
      <c r="D20" s="245"/>
      <c r="E20" s="246"/>
      <c r="F20" s="246"/>
      <c r="G20" s="246"/>
      <c r="H20" s="243"/>
      <c r="I20" s="248"/>
      <c r="J20" s="249"/>
      <c r="K20" s="249"/>
      <c r="L20" s="249"/>
    </row>
    <row r="21" spans="1:12">
      <c r="A21" s="243"/>
      <c r="B21" s="310"/>
      <c r="C21" s="244"/>
      <c r="D21" s="245"/>
      <c r="E21" s="246"/>
      <c r="F21" s="246"/>
      <c r="G21" s="246"/>
      <c r="H21" s="243"/>
      <c r="I21" s="248"/>
      <c r="J21" s="249"/>
      <c r="K21" s="249"/>
      <c r="L21" s="249"/>
    </row>
    <row r="22" spans="1:12">
      <c r="A22" s="243"/>
      <c r="B22" s="310"/>
      <c r="C22" s="244"/>
      <c r="D22" s="245"/>
      <c r="E22" s="246"/>
      <c r="F22" s="246"/>
      <c r="G22" s="246"/>
      <c r="H22" s="243"/>
      <c r="I22" s="248"/>
      <c r="J22" s="249"/>
      <c r="K22" s="249"/>
      <c r="L22" s="249"/>
    </row>
    <row r="23" spans="1:12">
      <c r="A23" s="243"/>
      <c r="B23" s="310"/>
      <c r="C23" s="244"/>
      <c r="D23" s="245"/>
      <c r="E23" s="246"/>
      <c r="F23" s="246"/>
      <c r="G23" s="246"/>
      <c r="H23" s="243"/>
      <c r="I23" s="248"/>
      <c r="J23" s="249"/>
      <c r="K23" s="249"/>
      <c r="L23" s="249"/>
    </row>
    <row r="24" spans="1:12">
      <c r="A24" s="243"/>
      <c r="B24" s="310"/>
      <c r="C24" s="244"/>
      <c r="D24" s="245"/>
      <c r="E24" s="246"/>
      <c r="F24" s="246"/>
      <c r="G24" s="246"/>
      <c r="H24" s="243"/>
      <c r="I24" s="248"/>
      <c r="J24" s="249"/>
      <c r="K24" s="249"/>
      <c r="L24" s="249"/>
    </row>
    <row r="25" spans="1:12">
      <c r="A25" s="243"/>
      <c r="B25" s="310"/>
      <c r="C25" s="244"/>
      <c r="D25" s="245"/>
      <c r="E25" s="246"/>
      <c r="F25" s="246"/>
      <c r="G25" s="246"/>
      <c r="H25" s="243"/>
      <c r="I25" s="248"/>
      <c r="J25" s="249"/>
      <c r="K25" s="249"/>
      <c r="L25" s="249"/>
    </row>
    <row r="26" spans="1:12">
      <c r="A26" s="243"/>
      <c r="B26" s="310"/>
      <c r="C26" s="244"/>
      <c r="D26" s="245"/>
      <c r="E26" s="246"/>
      <c r="F26" s="246"/>
      <c r="G26" s="246"/>
      <c r="H26" s="243"/>
      <c r="I26" s="248"/>
      <c r="J26" s="249"/>
      <c r="K26" s="249"/>
      <c r="L26" s="249"/>
    </row>
    <row r="27" spans="1:12">
      <c r="A27" s="243"/>
      <c r="B27" s="310"/>
      <c r="C27" s="244"/>
      <c r="D27" s="245"/>
      <c r="E27" s="246"/>
      <c r="F27" s="246"/>
      <c r="G27" s="246"/>
      <c r="H27" s="243"/>
      <c r="I27" s="248"/>
      <c r="J27" s="249"/>
      <c r="K27" s="249"/>
      <c r="L27" s="249"/>
    </row>
    <row r="28" spans="1:12">
      <c r="A28" s="243"/>
      <c r="B28" s="310"/>
      <c r="C28" s="244"/>
      <c r="D28" s="245"/>
      <c r="E28" s="246"/>
      <c r="F28" s="246"/>
      <c r="G28" s="246"/>
      <c r="H28" s="243"/>
      <c r="I28" s="248"/>
      <c r="J28" s="249"/>
      <c r="K28" s="249"/>
      <c r="L28" s="249"/>
    </row>
    <row r="29" spans="1:12">
      <c r="A29" s="243"/>
      <c r="B29" s="310"/>
      <c r="C29" s="244"/>
      <c r="D29" s="245"/>
      <c r="E29" s="246"/>
      <c r="F29" s="246"/>
      <c r="G29" s="246"/>
      <c r="H29" s="243"/>
      <c r="I29" s="248"/>
      <c r="J29" s="249"/>
      <c r="K29" s="249"/>
      <c r="L29" s="249"/>
    </row>
    <row r="30" spans="1:12">
      <c r="A30" s="243"/>
      <c r="B30" s="310"/>
      <c r="C30" s="244"/>
      <c r="D30" s="245"/>
      <c r="E30" s="246"/>
      <c r="F30" s="246"/>
      <c r="G30" s="246"/>
      <c r="H30" s="243"/>
      <c r="I30" s="248"/>
      <c r="J30" s="249"/>
      <c r="K30" s="249"/>
      <c r="L30" s="249"/>
    </row>
    <row r="31" spans="1:12">
      <c r="A31" s="243"/>
      <c r="B31" s="310"/>
      <c r="C31" s="244"/>
      <c r="D31" s="245"/>
      <c r="E31" s="246"/>
      <c r="F31" s="246"/>
      <c r="G31" s="246"/>
      <c r="H31" s="243"/>
      <c r="I31" s="248"/>
      <c r="J31" s="249"/>
      <c r="K31" s="249"/>
      <c r="L31" s="249"/>
    </row>
    <row r="32" spans="1:12">
      <c r="A32" s="243"/>
      <c r="B32" s="310"/>
      <c r="C32" s="244"/>
      <c r="D32" s="245"/>
      <c r="E32" s="246"/>
      <c r="F32" s="246"/>
      <c r="G32" s="246"/>
      <c r="H32" s="243"/>
      <c r="I32" s="248"/>
      <c r="J32" s="249"/>
      <c r="K32" s="249"/>
      <c r="L32" s="249"/>
    </row>
  </sheetData>
  <phoneticPr fontId="1"/>
  <dataValidations count="1">
    <dataValidation type="list" allowBlank="1" showInputMessage="1" showErrorMessage="1" sqref="K16:K23" xr:uid="{D3607485-C7E7-4C63-B067-F588D1C2F9C0}">
      <formula1>#REF!</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4">
        <x14:dataValidation type="list" allowBlank="1" showInputMessage="1" showErrorMessage="1" xr:uid="{4612CA14-F0DF-4441-A57D-92DC4862FB8D}">
          <x14:formula1>
            <xm:f>非表示!$G$3:$G$84</xm:f>
          </x14:formula1>
          <xm:sqref>B15:B32</xm:sqref>
        </x14:dataValidation>
        <x14:dataValidation type="list" allowBlank="1" showInputMessage="1" showErrorMessage="1" xr:uid="{FE61BE82-C5E5-4AB3-B973-55A59CF12A67}">
          <x14:formula1>
            <xm:f>非表示!$O$2:$O$3</xm:f>
          </x14:formula1>
          <xm:sqref>I2:I13 I15:I32</xm:sqref>
        </x14:dataValidation>
        <x14:dataValidation type="list" allowBlank="1" showInputMessage="1" showErrorMessage="1" xr:uid="{EA605915-9E3E-4263-B8E0-757D2CEC4DE3}">
          <x14:formula1>
            <xm:f>非表示!$P$2:$P$3</xm:f>
          </x14:formula1>
          <xm:sqref>K2:K13 K15</xm:sqref>
        </x14:dataValidation>
        <x14:dataValidation type="list" allowBlank="1" showInputMessage="1" showErrorMessage="1" xr:uid="{C99AC41E-C869-4B4A-B735-94DBAC854EC4}">
          <x14:formula1>
            <xm:f>非表示!$B$3:$B$35</xm:f>
          </x14:formula1>
          <xm:sqref>B2:B14</xm:sqref>
        </x14:dataValidation>
      </x14:dataValidations>
    </ext>
  </extLs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F27B2-A70E-4D70-8BBA-E405E00EC1C5}">
  <sheetPr>
    <tabColor theme="1" tint="0.14999847407452621"/>
  </sheetPr>
  <dimension ref="B1:P38"/>
  <sheetViews>
    <sheetView zoomScale="85" zoomScaleNormal="85" workbookViewId="0">
      <selection activeCell="A14" sqref="A14:XFD14"/>
    </sheetView>
  </sheetViews>
  <sheetFormatPr defaultRowHeight="13.5"/>
  <cols>
    <col min="1" max="1" width="2.75" customWidth="1"/>
    <col min="2" max="2" width="27.75" customWidth="1"/>
    <col min="7" max="7" width="25" customWidth="1"/>
    <col min="8" max="8" width="4" customWidth="1"/>
    <col min="9" max="9" width="11.375" customWidth="1"/>
    <col min="10" max="10" width="23" customWidth="1"/>
    <col min="11" max="11" width="3" customWidth="1"/>
    <col min="12" max="12" width="11.375" customWidth="1"/>
    <col min="13" max="13" width="26.5" customWidth="1"/>
  </cols>
  <sheetData>
    <row r="1" spans="2:16">
      <c r="B1" t="s">
        <v>864</v>
      </c>
      <c r="G1" t="s">
        <v>863</v>
      </c>
    </row>
    <row r="2" spans="2:16">
      <c r="B2" s="264" t="s">
        <v>216</v>
      </c>
      <c r="G2" s="264" t="s">
        <v>216</v>
      </c>
      <c r="I2" s="1127" t="s">
        <v>455</v>
      </c>
      <c r="J2" s="1127"/>
      <c r="K2" s="230"/>
      <c r="L2" s="1127" t="s">
        <v>455</v>
      </c>
      <c r="M2" s="1127"/>
      <c r="O2" t="s">
        <v>453</v>
      </c>
      <c r="P2" t="s">
        <v>556</v>
      </c>
    </row>
    <row r="3" spans="2:16">
      <c r="B3" s="263" t="s">
        <v>481</v>
      </c>
      <c r="G3" s="263" t="s">
        <v>481</v>
      </c>
      <c r="I3" s="263">
        <v>40078</v>
      </c>
      <c r="J3" s="263" t="s">
        <v>456</v>
      </c>
      <c r="L3" s="263">
        <v>40126</v>
      </c>
      <c r="M3" s="263" t="s">
        <v>518</v>
      </c>
      <c r="O3" t="s">
        <v>454</v>
      </c>
      <c r="P3" t="s">
        <v>557</v>
      </c>
    </row>
    <row r="4" spans="2:16">
      <c r="B4" s="263" t="s">
        <v>483</v>
      </c>
      <c r="G4" s="263" t="s">
        <v>483</v>
      </c>
      <c r="I4" s="263">
        <v>40080</v>
      </c>
      <c r="J4" s="263" t="s">
        <v>457</v>
      </c>
      <c r="L4" s="263">
        <v>40128</v>
      </c>
      <c r="M4" s="263" t="s">
        <v>519</v>
      </c>
    </row>
    <row r="5" spans="2:16">
      <c r="B5" s="272" t="s">
        <v>865</v>
      </c>
      <c r="G5" s="263" t="s">
        <v>484</v>
      </c>
      <c r="I5" s="263">
        <v>40082</v>
      </c>
      <c r="J5" s="263" t="s">
        <v>458</v>
      </c>
      <c r="L5" s="263">
        <v>40130</v>
      </c>
      <c r="M5" s="263" t="s">
        <v>520</v>
      </c>
    </row>
    <row r="6" spans="2:16">
      <c r="B6" s="272" t="s">
        <v>866</v>
      </c>
      <c r="G6" s="263" t="s">
        <v>485</v>
      </c>
      <c r="I6" s="263">
        <v>40084</v>
      </c>
      <c r="J6" s="263" t="s">
        <v>459</v>
      </c>
      <c r="L6" s="263">
        <v>40132</v>
      </c>
      <c r="M6" s="263" t="s">
        <v>521</v>
      </c>
    </row>
    <row r="7" spans="2:16">
      <c r="B7" s="539"/>
      <c r="G7" s="263"/>
      <c r="I7" s="263" t="s">
        <v>543</v>
      </c>
      <c r="J7" s="263"/>
      <c r="L7" s="263" t="s">
        <v>543</v>
      </c>
      <c r="M7" s="263"/>
    </row>
    <row r="8" spans="2:16">
      <c r="B8" s="541" t="s">
        <v>867</v>
      </c>
      <c r="G8" s="263" t="s">
        <v>486</v>
      </c>
      <c r="I8" s="263">
        <v>40086</v>
      </c>
      <c r="J8" s="263" t="s">
        <v>460</v>
      </c>
      <c r="L8" s="263">
        <v>40134</v>
      </c>
      <c r="M8" s="263" t="s">
        <v>522</v>
      </c>
    </row>
    <row r="9" spans="2:16">
      <c r="B9" s="263" t="s">
        <v>486</v>
      </c>
      <c r="G9" s="263" t="s">
        <v>487</v>
      </c>
      <c r="I9" s="263">
        <v>40088</v>
      </c>
      <c r="J9" s="263" t="s">
        <v>461</v>
      </c>
      <c r="L9" s="263">
        <v>40136</v>
      </c>
      <c r="M9" s="263" t="s">
        <v>523</v>
      </c>
    </row>
    <row r="10" spans="2:16">
      <c r="B10" s="263" t="s">
        <v>487</v>
      </c>
      <c r="G10" s="263" t="s">
        <v>488</v>
      </c>
      <c r="I10" s="263">
        <v>40090</v>
      </c>
      <c r="J10" s="263" t="s">
        <v>462</v>
      </c>
      <c r="L10" s="263">
        <v>40138</v>
      </c>
      <c r="M10" s="263" t="s">
        <v>524</v>
      </c>
    </row>
    <row r="11" spans="2:16">
      <c r="B11" s="263" t="s">
        <v>488</v>
      </c>
      <c r="G11" s="263" t="s">
        <v>600</v>
      </c>
      <c r="I11" s="263">
        <v>40092</v>
      </c>
      <c r="J11" s="263" t="s">
        <v>463</v>
      </c>
      <c r="L11" s="263">
        <v>40140</v>
      </c>
      <c r="M11" s="263" t="s">
        <v>525</v>
      </c>
    </row>
    <row r="12" spans="2:16">
      <c r="G12" s="263"/>
      <c r="I12" s="263" t="s">
        <v>543</v>
      </c>
      <c r="J12" s="263"/>
      <c r="L12" s="263" t="s">
        <v>543</v>
      </c>
      <c r="M12" s="263"/>
    </row>
    <row r="13" spans="2:16">
      <c r="G13" s="263" t="s">
        <v>489</v>
      </c>
      <c r="I13" s="263">
        <v>40094</v>
      </c>
      <c r="J13" s="263" t="s">
        <v>464</v>
      </c>
      <c r="L13" s="263">
        <v>40142</v>
      </c>
      <c r="M13" s="263" t="s">
        <v>526</v>
      </c>
    </row>
    <row r="14" spans="2:16">
      <c r="B14" s="263" t="s">
        <v>868</v>
      </c>
      <c r="G14" s="263" t="s">
        <v>490</v>
      </c>
      <c r="I14" s="263">
        <v>40096</v>
      </c>
      <c r="J14" s="263" t="s">
        <v>465</v>
      </c>
      <c r="L14" s="263">
        <v>40144</v>
      </c>
      <c r="M14" s="263" t="s">
        <v>527</v>
      </c>
    </row>
    <row r="15" spans="2:16">
      <c r="B15" s="263" t="s">
        <v>869</v>
      </c>
      <c r="G15" s="263" t="s">
        <v>491</v>
      </c>
      <c r="I15" s="263">
        <v>40098</v>
      </c>
      <c r="J15" s="263" t="s">
        <v>466</v>
      </c>
      <c r="L15" s="263">
        <v>40146</v>
      </c>
      <c r="M15" s="263" t="s">
        <v>528</v>
      </c>
    </row>
    <row r="16" spans="2:16">
      <c r="B16" s="263" t="s">
        <v>870</v>
      </c>
      <c r="G16" s="263" t="s">
        <v>492</v>
      </c>
      <c r="I16" s="263">
        <v>40100</v>
      </c>
      <c r="J16" s="263" t="s">
        <v>467</v>
      </c>
      <c r="L16" s="263">
        <v>40148</v>
      </c>
      <c r="M16" s="263" t="s">
        <v>529</v>
      </c>
    </row>
    <row r="17" spans="2:13">
      <c r="B17" s="263" t="s">
        <v>871</v>
      </c>
      <c r="G17" s="263" t="s">
        <v>493</v>
      </c>
      <c r="I17" s="263">
        <v>40101</v>
      </c>
      <c r="J17" s="263" t="s">
        <v>468</v>
      </c>
      <c r="L17" s="263">
        <v>40149</v>
      </c>
      <c r="M17" s="263" t="s">
        <v>530</v>
      </c>
    </row>
    <row r="18" spans="2:13">
      <c r="B18" s="263" t="s">
        <v>872</v>
      </c>
      <c r="G18" s="305"/>
      <c r="I18" s="263" t="s">
        <v>543</v>
      </c>
      <c r="J18" s="263"/>
      <c r="L18" s="263" t="s">
        <v>543</v>
      </c>
      <c r="M18" s="263"/>
    </row>
    <row r="19" spans="2:13">
      <c r="G19" s="305" t="s">
        <v>494</v>
      </c>
      <c r="I19" s="263">
        <v>40102</v>
      </c>
      <c r="J19" s="263" t="s">
        <v>469</v>
      </c>
      <c r="L19" s="263">
        <v>40150</v>
      </c>
      <c r="M19" s="263" t="s">
        <v>531</v>
      </c>
    </row>
    <row r="20" spans="2:13">
      <c r="B20" s="305" t="s">
        <v>494</v>
      </c>
      <c r="G20" s="305" t="s">
        <v>495</v>
      </c>
      <c r="I20" s="263">
        <v>40104</v>
      </c>
      <c r="J20" s="263" t="s">
        <v>470</v>
      </c>
      <c r="L20" s="263">
        <v>40152</v>
      </c>
      <c r="M20" s="263" t="s">
        <v>532</v>
      </c>
    </row>
    <row r="21" spans="2:13">
      <c r="B21" s="305" t="s">
        <v>495</v>
      </c>
      <c r="G21" s="306" t="s">
        <v>559</v>
      </c>
      <c r="I21" s="263"/>
      <c r="J21" s="263"/>
      <c r="L21" s="263"/>
      <c r="M21" s="263"/>
    </row>
    <row r="22" spans="2:13">
      <c r="B22" s="540" t="s">
        <v>559</v>
      </c>
      <c r="G22" s="306" t="s">
        <v>560</v>
      </c>
      <c r="I22" s="303"/>
      <c r="J22" s="303"/>
      <c r="K22" s="304"/>
      <c r="L22" s="303" t="s">
        <v>543</v>
      </c>
      <c r="M22" s="303"/>
    </row>
    <row r="23" spans="2:13">
      <c r="B23" s="540" t="s">
        <v>560</v>
      </c>
      <c r="G23" s="307" t="s">
        <v>601</v>
      </c>
      <c r="I23" s="308" t="s">
        <v>605</v>
      </c>
      <c r="J23" s="309" t="s">
        <v>603</v>
      </c>
      <c r="K23" s="304"/>
      <c r="L23" s="303"/>
      <c r="M23" s="303"/>
    </row>
    <row r="24" spans="2:13">
      <c r="G24" s="307" t="s">
        <v>602</v>
      </c>
      <c r="I24" s="308" t="s">
        <v>606</v>
      </c>
      <c r="J24" s="309" t="s">
        <v>604</v>
      </c>
      <c r="K24" s="304"/>
      <c r="L24" s="303"/>
      <c r="M24" s="303"/>
    </row>
    <row r="25" spans="2:13">
      <c r="B25" s="263" t="s">
        <v>873</v>
      </c>
      <c r="G25" s="306" t="s">
        <v>558</v>
      </c>
      <c r="I25" s="263" t="s">
        <v>543</v>
      </c>
      <c r="J25" s="272" t="s">
        <v>599</v>
      </c>
      <c r="L25" s="263">
        <v>40156</v>
      </c>
      <c r="M25" s="263" t="s">
        <v>533</v>
      </c>
    </row>
    <row r="26" spans="2:13">
      <c r="G26" s="263"/>
      <c r="I26" s="273">
        <v>40108</v>
      </c>
      <c r="J26" s="273" t="s">
        <v>471</v>
      </c>
      <c r="L26" s="263">
        <v>40158</v>
      </c>
      <c r="M26" s="263" t="s">
        <v>534</v>
      </c>
    </row>
    <row r="27" spans="2:13">
      <c r="B27" s="263" t="s">
        <v>497</v>
      </c>
      <c r="G27" s="263"/>
      <c r="I27" s="273">
        <v>40110</v>
      </c>
      <c r="J27" s="273" t="s">
        <v>472</v>
      </c>
      <c r="L27" s="263">
        <v>40160</v>
      </c>
      <c r="M27" s="263" t="s">
        <v>535</v>
      </c>
    </row>
    <row r="28" spans="2:13">
      <c r="B28" s="263" t="s">
        <v>498</v>
      </c>
      <c r="G28" s="272" t="s">
        <v>559</v>
      </c>
      <c r="I28" s="273">
        <v>40112</v>
      </c>
      <c r="J28" s="273" t="s">
        <v>473</v>
      </c>
      <c r="L28" s="263">
        <v>40162</v>
      </c>
      <c r="M28" s="263" t="s">
        <v>536</v>
      </c>
    </row>
    <row r="29" spans="2:13">
      <c r="B29" s="263" t="s">
        <v>499</v>
      </c>
      <c r="G29" s="272" t="s">
        <v>560</v>
      </c>
      <c r="I29" s="273"/>
      <c r="J29" s="273"/>
      <c r="L29" s="263"/>
      <c r="M29" s="263"/>
    </row>
    <row r="30" spans="2:13">
      <c r="B30" s="263" t="s">
        <v>500</v>
      </c>
      <c r="G30" s="263"/>
      <c r="I30" s="263" t="s">
        <v>543</v>
      </c>
      <c r="J30" s="263"/>
      <c r="L30" s="263" t="s">
        <v>543</v>
      </c>
      <c r="M30" s="263"/>
    </row>
    <row r="31" spans="2:13">
      <c r="B31" s="263" t="s">
        <v>501</v>
      </c>
      <c r="G31" s="263" t="s">
        <v>497</v>
      </c>
      <c r="I31" s="263">
        <v>40114</v>
      </c>
      <c r="J31" s="263" t="s">
        <v>474</v>
      </c>
      <c r="L31" s="263">
        <v>40164</v>
      </c>
      <c r="M31" s="263" t="s">
        <v>537</v>
      </c>
    </row>
    <row r="32" spans="2:13">
      <c r="B32" s="263" t="s">
        <v>502</v>
      </c>
      <c r="G32" s="263" t="s">
        <v>498</v>
      </c>
      <c r="I32" s="263">
        <v>40116</v>
      </c>
      <c r="J32" s="263" t="s">
        <v>475</v>
      </c>
      <c r="L32" s="263">
        <v>40166</v>
      </c>
      <c r="M32" s="263" t="s">
        <v>538</v>
      </c>
    </row>
    <row r="33" spans="2:13">
      <c r="G33" s="263" t="s">
        <v>499</v>
      </c>
      <c r="I33" s="263">
        <v>40118</v>
      </c>
      <c r="J33" s="263" t="s">
        <v>476</v>
      </c>
      <c r="L33" s="263">
        <v>40168</v>
      </c>
      <c r="M33" s="263" t="s">
        <v>539</v>
      </c>
    </row>
    <row r="34" spans="2:13">
      <c r="B34" s="263" t="s">
        <v>874</v>
      </c>
      <c r="G34" s="263" t="s">
        <v>500</v>
      </c>
      <c r="I34" s="263">
        <v>40120</v>
      </c>
      <c r="J34" s="263" t="s">
        <v>477</v>
      </c>
      <c r="L34" s="263">
        <v>40170</v>
      </c>
      <c r="M34" s="263" t="s">
        <v>540</v>
      </c>
    </row>
    <row r="35" spans="2:13">
      <c r="G35" s="263" t="s">
        <v>501</v>
      </c>
      <c r="I35" s="263">
        <v>40122</v>
      </c>
      <c r="J35" s="263" t="s">
        <v>478</v>
      </c>
      <c r="L35" s="263">
        <v>40172</v>
      </c>
      <c r="M35" s="263" t="s">
        <v>541</v>
      </c>
    </row>
    <row r="36" spans="2:13">
      <c r="G36" s="263" t="s">
        <v>502</v>
      </c>
      <c r="I36" s="263">
        <v>40124</v>
      </c>
      <c r="J36" s="263" t="s">
        <v>479</v>
      </c>
      <c r="L36" s="263">
        <v>40174</v>
      </c>
      <c r="M36" s="263" t="s">
        <v>542</v>
      </c>
    </row>
    <row r="38" spans="2:13">
      <c r="G38" t="s">
        <v>783</v>
      </c>
    </row>
  </sheetData>
  <mergeCells count="2">
    <mergeCell ref="I2:J2"/>
    <mergeCell ref="L2:M2"/>
  </mergeCells>
  <phoneticPr fontId="1"/>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A0BAF8-8AA0-4535-A62D-6F42473CA05A}">
  <dimension ref="A1:V40"/>
  <sheetViews>
    <sheetView view="pageBreakPreview" zoomScale="85" zoomScaleNormal="70" zoomScaleSheetLayoutView="85" workbookViewId="0">
      <pane xSplit="3" ySplit="9" topLeftCell="D31" activePane="bottomRight" state="frozen"/>
      <selection activeCell="A2" sqref="A2:T2"/>
      <selection pane="topRight" activeCell="A2" sqref="A2:T2"/>
      <selection pane="bottomLeft" activeCell="A2" sqref="A2:T2"/>
      <selection pane="bottomRight" activeCell="P38" sqref="P38"/>
    </sheetView>
  </sheetViews>
  <sheetFormatPr defaultColWidth="9" defaultRowHeight="12" outlineLevelCol="1"/>
  <cols>
    <col min="1" max="1" width="1" style="232" customWidth="1"/>
    <col min="2" max="2" width="18.125" style="460" customWidth="1"/>
    <col min="3" max="6" width="9.375" style="232" customWidth="1"/>
    <col min="7" max="7" width="9.375" style="252" customWidth="1"/>
    <col min="8" max="8" width="9.375" style="232" customWidth="1" outlineLevel="1"/>
    <col min="9" max="9" width="9.375" style="252" customWidth="1" outlineLevel="1"/>
    <col min="10" max="10" width="9.375" style="232" customWidth="1" outlineLevel="1"/>
    <col min="11" max="11" width="9.375" style="252" customWidth="1" outlineLevel="1"/>
    <col min="12" max="13" width="10.625" style="252" customWidth="1" outlineLevel="1"/>
    <col min="14" max="14" width="10.625" style="251" customWidth="1"/>
    <col min="15" max="16384" width="9" style="232"/>
  </cols>
  <sheetData>
    <row r="1" spans="1:22" s="3" customFormat="1" ht="17.25" customHeight="1">
      <c r="B1" s="207"/>
      <c r="L1" s="40"/>
      <c r="M1" s="40"/>
      <c r="N1" s="40"/>
      <c r="U1" s="3" t="s">
        <v>694</v>
      </c>
      <c r="V1" s="3" t="s">
        <v>696</v>
      </c>
    </row>
    <row r="2" spans="1:22" s="3" customFormat="1" ht="17.25" customHeight="1">
      <c r="A2" s="599" t="s">
        <v>884</v>
      </c>
      <c r="B2" s="599"/>
      <c r="C2" s="599"/>
      <c r="D2" s="599"/>
      <c r="E2" s="599"/>
      <c r="F2" s="599"/>
      <c r="G2" s="599"/>
      <c r="H2" s="599"/>
      <c r="I2" s="599"/>
      <c r="J2" s="599"/>
      <c r="K2" s="599"/>
      <c r="L2" s="599"/>
      <c r="M2" s="599"/>
      <c r="N2" s="599"/>
      <c r="U2" s="3" t="s">
        <v>695</v>
      </c>
      <c r="V2" s="3" t="s">
        <v>697</v>
      </c>
    </row>
    <row r="5" spans="1:22">
      <c r="F5" s="250"/>
      <c r="H5" s="250"/>
      <c r="J5" s="250"/>
    </row>
    <row r="6" spans="1:22" ht="24" customHeight="1">
      <c r="C6" s="1131" t="s">
        <v>694</v>
      </c>
      <c r="D6" s="1136"/>
      <c r="E6" s="1132"/>
      <c r="F6" s="1131" t="s">
        <v>505</v>
      </c>
      <c r="G6" s="1132"/>
      <c r="H6" s="1131" t="s">
        <v>449</v>
      </c>
      <c r="I6" s="1132"/>
      <c r="J6" s="1131" t="s">
        <v>450</v>
      </c>
      <c r="K6" s="1132"/>
      <c r="L6" s="1143" t="s">
        <v>617</v>
      </c>
      <c r="M6" s="1144"/>
      <c r="N6" s="1145"/>
    </row>
    <row r="7" spans="1:22" ht="19.5" customHeight="1">
      <c r="C7" s="1133" t="s">
        <v>613</v>
      </c>
      <c r="D7" s="1137" t="s">
        <v>614</v>
      </c>
      <c r="E7" s="1140" t="s">
        <v>615</v>
      </c>
      <c r="F7" s="1133" t="s">
        <v>448</v>
      </c>
      <c r="G7" s="253" t="s">
        <v>503</v>
      </c>
      <c r="H7" s="1133" t="s">
        <v>449</v>
      </c>
      <c r="I7" s="253" t="s">
        <v>503</v>
      </c>
      <c r="J7" s="1128" t="s">
        <v>450</v>
      </c>
      <c r="K7" s="253" t="s">
        <v>503</v>
      </c>
      <c r="L7" s="1146"/>
      <c r="M7" s="1147"/>
      <c r="N7" s="1148"/>
    </row>
    <row r="8" spans="1:22" ht="19.5" customHeight="1">
      <c r="C8" s="1134"/>
      <c r="D8" s="1138"/>
      <c r="E8" s="1141"/>
      <c r="F8" s="1134"/>
      <c r="G8" s="255" t="s">
        <v>504</v>
      </c>
      <c r="H8" s="1134"/>
      <c r="I8" s="255" t="s">
        <v>504</v>
      </c>
      <c r="J8" s="1129"/>
      <c r="K8" s="255" t="s">
        <v>504</v>
      </c>
      <c r="L8" s="1149"/>
      <c r="M8" s="1150"/>
      <c r="N8" s="1151"/>
    </row>
    <row r="9" spans="1:22" ht="19.5" customHeight="1">
      <c r="C9" s="562">
        <v>0.1</v>
      </c>
      <c r="D9" s="1139"/>
      <c r="E9" s="1142"/>
      <c r="F9" s="1135"/>
      <c r="G9" s="326"/>
      <c r="H9" s="1135"/>
      <c r="I9" s="326"/>
      <c r="J9" s="1130"/>
      <c r="K9" s="326"/>
      <c r="L9" s="327" t="s">
        <v>968</v>
      </c>
      <c r="M9" s="327" t="s">
        <v>616</v>
      </c>
      <c r="N9" s="340" t="s">
        <v>615</v>
      </c>
    </row>
    <row r="10" spans="1:22" ht="24.75" customHeight="1">
      <c r="B10" s="461" t="s">
        <v>480</v>
      </c>
      <c r="C10" s="267">
        <f>SUMIFS(⑬費用入力シート!D:D,⑬費用入力シート!K:K,"○",⑬費用入力シート!B:B,⑭海外セミナー実施費実績額並びに精算払請求金額の算出内訳!B:B,⑬費用入力シート!I:I,⑭海外セミナー実施費実績額並びに精算払請求金額の算出内訳!$C$7)</f>
        <v>0</v>
      </c>
      <c r="D10" s="317">
        <f>SUMIFS(⑬費用入力シート!D:D,⑬費用入力シート!K:K,"○",⑬費用入力シート!B:B,⑭海外セミナー実施費実績額並びに精算払請求金額の算出内訳!B:B,⑬費用入力シート!I:I,⑭海外セミナー実施費実績額並びに精算払請求金額の算出内訳!$D$7)</f>
        <v>0</v>
      </c>
      <c r="E10" s="321">
        <f>SUM(C10:D10)</f>
        <v>0</v>
      </c>
      <c r="F10" s="268">
        <f>SUMIFS(⑬費用入力シート!E:E,⑬費用入力シート!K:K,"○",⑬費用入力シート!B:B,⑭海外セミナー実施費実績額並びに精算払請求金額の算出内訳!B:B)</f>
        <v>0</v>
      </c>
      <c r="G10" s="269">
        <f>ROUNDDOWN(F10*$G$9,0)</f>
        <v>0</v>
      </c>
      <c r="H10" s="268">
        <f>SUMIFS(⑬費用入力シート!F:F,⑬費用入力シート!K:K,"○",⑬費用入力シート!B:B,⑭海外セミナー実施費実績額並びに精算払請求金額の算出内訳!B:B)</f>
        <v>0</v>
      </c>
      <c r="I10" s="269">
        <f>ROUNDDOWN(H10*$I$9,0)</f>
        <v>0</v>
      </c>
      <c r="J10" s="268">
        <f>SUMIFS(⑬費用入力シート!G:G,⑬費用入力シート!K:K,"○",⑬費用入力シート!B:B,⑭海外セミナー実施費実績額並びに精算払請求金額の算出内訳!B:B)</f>
        <v>0</v>
      </c>
      <c r="K10" s="269">
        <f>ROUNDDOWN(J10*K9,0)</f>
        <v>0</v>
      </c>
      <c r="L10" s="325">
        <f>SUM(C10)</f>
        <v>0</v>
      </c>
      <c r="M10" s="325">
        <f>SUM(D10,G10,I10,K10)</f>
        <v>0</v>
      </c>
      <c r="N10" s="341">
        <f>SUM(E10,G10,I10,K10)</f>
        <v>0</v>
      </c>
    </row>
    <row r="11" spans="1:22" ht="24.75" customHeight="1">
      <c r="B11" s="461" t="s">
        <v>482</v>
      </c>
      <c r="C11" s="270">
        <f>SUMIFS(⑬費用入力シート!D:D,⑬費用入力シート!K:K,"○",⑬費用入力シート!B:B,⑭海外セミナー実施費実績額並びに精算払請求金額の算出内訳!B:B,⑬費用入力シート!I:I,⑭海外セミナー実施費実績額並びに精算払請求金額の算出内訳!$C$7)</f>
        <v>0</v>
      </c>
      <c r="D11" s="318">
        <f>SUMIFS(⑬費用入力シート!D:D,⑬費用入力シート!K:K,"○",⑬費用入力シート!B:B,⑭海外セミナー実施費実績額並びに精算払請求金額の算出内訳!B:B,⑬費用入力シート!I:I,⑭海外セミナー実施費実績額並びに精算払請求金額の算出内訳!$D$7)</f>
        <v>0</v>
      </c>
      <c r="E11" s="322">
        <f t="shared" ref="E11:E36" si="0">SUM(C11:D11)</f>
        <v>0</v>
      </c>
      <c r="F11" s="254">
        <f>SUMIFS(⑬費用入力シート!E:E,⑬費用入力シート!K:K,"○",⑬費用入力シート!B:B,⑭海外セミナー実施費実績額並びに精算払請求金額の算出内訳!B:B)</f>
        <v>0</v>
      </c>
      <c r="G11" s="259">
        <f t="shared" ref="G11:G36" si="1">ROUNDDOWN(F11*$G$9,0)</f>
        <v>0</v>
      </c>
      <c r="H11" s="254">
        <f>SUMIFS(⑬費用入力シート!F:F,⑬費用入力シート!K:K,"○",⑬費用入力シート!B:B,⑭海外セミナー実施費実績額並びに精算払請求金額の算出内訳!B:B)</f>
        <v>0</v>
      </c>
      <c r="I11" s="259">
        <f t="shared" ref="I11:I36" si="2">ROUNDDOWN(H11*$I$9,0)</f>
        <v>0</v>
      </c>
      <c r="J11" s="254">
        <f>SUMIFS(⑬費用入力シート!G:G,⑬費用入力シート!K:K,"○",⑬費用入力シート!B:B,⑭海外セミナー実施費実績額並びに精算払請求金額の算出内訳!B:B)</f>
        <v>0</v>
      </c>
      <c r="K11" s="259">
        <f>ROUNDDOWN(J11*$K$10,0)</f>
        <v>0</v>
      </c>
      <c r="L11" s="325">
        <f t="shared" ref="L11:L36" si="3">SUM(C11)</f>
        <v>0</v>
      </c>
      <c r="M11" s="325">
        <f t="shared" ref="M11:M36" si="4">SUM(D11,G11,I11,K11)</f>
        <v>0</v>
      </c>
      <c r="N11" s="341">
        <f>SUM(E11,G11,I11,K11)</f>
        <v>0</v>
      </c>
    </row>
    <row r="12" spans="1:22" ht="24.75" customHeight="1">
      <c r="B12" s="461" t="s">
        <v>865</v>
      </c>
      <c r="C12" s="270">
        <f>SUMIFS(⑬費用入力シート!D:D,⑬費用入力シート!K:K,"○",⑬費用入力シート!B:B,⑭海外セミナー実施費実績額並びに精算払請求金額の算出内訳!B:B,⑬費用入力シート!I:I,⑭海外セミナー実施費実績額並びに精算払請求金額の算出内訳!$C$7)</f>
        <v>0</v>
      </c>
      <c r="D12" s="318">
        <f>SUMIFS(⑬費用入力シート!D:D,⑬費用入力シート!K:K,"○",⑬費用入力シート!B:B,⑭海外セミナー実施費実績額並びに精算払請求金額の算出内訳!B:B,⑬費用入力シート!I:I,⑭海外セミナー実施費実績額並びに精算払請求金額の算出内訳!$D$7)</f>
        <v>0</v>
      </c>
      <c r="E12" s="322">
        <f t="shared" si="0"/>
        <v>0</v>
      </c>
      <c r="F12" s="254">
        <f>SUMIFS(⑬費用入力シート!E:E,⑬費用入力シート!K:K,"○",⑬費用入力シート!B:B,⑭海外セミナー実施費実績額並びに精算払請求金額の算出内訳!B:B)</f>
        <v>0</v>
      </c>
      <c r="G12" s="259">
        <f t="shared" si="1"/>
        <v>0</v>
      </c>
      <c r="H12" s="254">
        <f>SUMIFS(⑬費用入力シート!F:F,⑬費用入力シート!K:K,"○",⑬費用入力シート!B:B,⑭海外セミナー実施費実績額並びに精算払請求金額の算出内訳!B:B)</f>
        <v>0</v>
      </c>
      <c r="I12" s="259">
        <f t="shared" si="2"/>
        <v>0</v>
      </c>
      <c r="J12" s="254">
        <f>SUMIFS(⑬費用入力シート!G:G,⑬費用入力シート!K:K,"○",⑬費用入力シート!B:B,⑭海外セミナー実施費実績額並びに精算払請求金額の算出内訳!B:B)</f>
        <v>0</v>
      </c>
      <c r="K12" s="259">
        <f t="shared" ref="K12:K36" si="5">ROUNDDOWN(J12*$K$10,0)</f>
        <v>0</v>
      </c>
      <c r="L12" s="325">
        <f t="shared" si="3"/>
        <v>0</v>
      </c>
      <c r="M12" s="325">
        <f t="shared" si="4"/>
        <v>0</v>
      </c>
      <c r="N12" s="341">
        <f t="shared" ref="N12:N34" si="6">SUM(E12,G12,I12,K12)</f>
        <v>0</v>
      </c>
    </row>
    <row r="13" spans="1:22" ht="24.75" customHeight="1">
      <c r="B13" s="461" t="s">
        <v>866</v>
      </c>
      <c r="C13" s="270">
        <f>SUMIFS(⑬費用入力シート!D:D,⑬費用入力シート!K:K,"○",⑬費用入力シート!B:B,⑭海外セミナー実施費実績額並びに精算払請求金額の算出内訳!B:B,⑬費用入力シート!I:I,⑭海外セミナー実施費実績額並びに精算払請求金額の算出内訳!$C$7)</f>
        <v>0</v>
      </c>
      <c r="D13" s="318">
        <f>SUMIFS(⑬費用入力シート!D:D,⑬費用入力シート!K:K,"○",⑬費用入力シート!B:B,⑭海外セミナー実施費実績額並びに精算払請求金額の算出内訳!B:B,⑬費用入力シート!I:I,⑭海外セミナー実施費実績額並びに精算払請求金額の算出内訳!$D$7)</f>
        <v>0</v>
      </c>
      <c r="E13" s="322">
        <f t="shared" si="0"/>
        <v>0</v>
      </c>
      <c r="F13" s="254">
        <f>SUMIFS(⑬費用入力シート!E:E,⑬費用入力シート!K:K,"○",⑬費用入力シート!B:B,⑭海外セミナー実施費実績額並びに精算払請求金額の算出内訳!B:B)</f>
        <v>0</v>
      </c>
      <c r="G13" s="259">
        <f t="shared" si="1"/>
        <v>0</v>
      </c>
      <c r="H13" s="254">
        <f>SUMIFS(⑬費用入力シート!F:F,⑬費用入力シート!K:K,"○",⑬費用入力シート!B:B,⑭海外セミナー実施費実績額並びに精算払請求金額の算出内訳!B:B)</f>
        <v>0</v>
      </c>
      <c r="I13" s="259">
        <f t="shared" si="2"/>
        <v>0</v>
      </c>
      <c r="J13" s="254">
        <f>SUMIFS(⑬費用入力シート!G:G,⑬費用入力シート!K:K,"○",⑬費用入力シート!B:B,⑭海外セミナー実施費実績額並びに精算払請求金額の算出内訳!B:B)</f>
        <v>0</v>
      </c>
      <c r="K13" s="259">
        <f t="shared" si="5"/>
        <v>0</v>
      </c>
      <c r="L13" s="325">
        <f t="shared" si="3"/>
        <v>0</v>
      </c>
      <c r="M13" s="325">
        <f t="shared" si="4"/>
        <v>0</v>
      </c>
      <c r="N13" s="341">
        <f t="shared" si="6"/>
        <v>0</v>
      </c>
    </row>
    <row r="14" spans="1:22" ht="24.75" customHeight="1">
      <c r="B14" s="461" t="s">
        <v>883</v>
      </c>
      <c r="C14" s="270">
        <f>SUMIFS(⑬費用入力シート!D:D,⑬費用入力シート!K:K,"○",⑬費用入力シート!B:B,⑭海外セミナー実施費実績額並びに精算払請求金額の算出内訳!B:B,⑬費用入力シート!I:I,⑭海外セミナー実施費実績額並びに精算払請求金額の算出内訳!$C$7)</f>
        <v>0</v>
      </c>
      <c r="D14" s="318">
        <f>SUMIFS(⑬費用入力シート!D:D,⑬費用入力シート!K:K,"○",⑬費用入力シート!B:B,⑭海外セミナー実施費実績額並びに精算払請求金額の算出内訳!B:B,⑬費用入力シート!I:I,⑭海外セミナー実施費実績額並びに精算払請求金額の算出内訳!$D$7)</f>
        <v>0</v>
      </c>
      <c r="E14" s="322">
        <f t="shared" si="0"/>
        <v>0</v>
      </c>
      <c r="F14" s="254">
        <f>SUMIFS(⑬費用入力シート!E:E,⑬費用入力シート!K:K,"○",⑬費用入力シート!B:B,⑭海外セミナー実施費実績額並びに精算払請求金額の算出内訳!B:B)</f>
        <v>0</v>
      </c>
      <c r="G14" s="259">
        <f t="shared" si="1"/>
        <v>0</v>
      </c>
      <c r="H14" s="254">
        <f>SUMIFS(⑬費用入力シート!F:F,⑬費用入力シート!K:K,"○",⑬費用入力シート!B:B,⑭海外セミナー実施費実績額並びに精算払請求金額の算出内訳!B:B)</f>
        <v>0</v>
      </c>
      <c r="I14" s="259">
        <f t="shared" si="2"/>
        <v>0</v>
      </c>
      <c r="J14" s="254">
        <f>SUMIFS(⑬費用入力シート!G:G,⑬費用入力シート!K:K,"○",⑬費用入力シート!B:B,⑭海外セミナー実施費実績額並びに精算払請求金額の算出内訳!B:B)</f>
        <v>0</v>
      </c>
      <c r="K14" s="259">
        <f t="shared" si="5"/>
        <v>0</v>
      </c>
      <c r="L14" s="325">
        <f t="shared" si="3"/>
        <v>0</v>
      </c>
      <c r="M14" s="325">
        <f t="shared" si="4"/>
        <v>0</v>
      </c>
      <c r="N14" s="341">
        <f t="shared" si="6"/>
        <v>0</v>
      </c>
    </row>
    <row r="15" spans="1:22" ht="24.75" customHeight="1">
      <c r="B15" s="461" t="s">
        <v>753</v>
      </c>
      <c r="C15" s="270">
        <f>SUMIFS(⑬費用入力シート!D:D,⑬費用入力シート!K:K,"○",⑬費用入力シート!B:B,⑭海外セミナー実施費実績額並びに精算払請求金額の算出内訳!B:B,⑬費用入力シート!I:I,⑭海外セミナー実施費実績額並びに精算払請求金額の算出内訳!$C$7)</f>
        <v>0</v>
      </c>
      <c r="D15" s="318">
        <f>SUMIFS(⑬費用入力シート!D:D,⑬費用入力シート!K:K,"○",⑬費用入力シート!B:B,⑭海外セミナー実施費実績額並びに精算払請求金額の算出内訳!B:B,⑬費用入力シート!I:I,⑭海外セミナー実施費実績額並びに精算払請求金額の算出内訳!$D$7)</f>
        <v>0</v>
      </c>
      <c r="E15" s="322">
        <f t="shared" si="0"/>
        <v>0</v>
      </c>
      <c r="F15" s="254">
        <f>SUMIFS(⑬費用入力シート!E:E,⑬費用入力シート!K:K,"○",⑬費用入力シート!B:B,⑭海外セミナー実施費実績額並びに精算払請求金額の算出内訳!B:B)</f>
        <v>0</v>
      </c>
      <c r="G15" s="259">
        <f t="shared" si="1"/>
        <v>0</v>
      </c>
      <c r="H15" s="254">
        <f>SUMIFS(⑬費用入力シート!F:F,⑬費用入力シート!K:K,"○",⑬費用入力シート!B:B,⑭海外セミナー実施費実績額並びに精算払請求金額の算出内訳!B:B)</f>
        <v>0</v>
      </c>
      <c r="I15" s="259">
        <f t="shared" si="2"/>
        <v>0</v>
      </c>
      <c r="J15" s="254">
        <f>SUMIFS(⑬費用入力シート!G:G,⑬費用入力シート!K:K,"○",⑬費用入力シート!B:B,⑭海外セミナー実施費実績額並びに精算払請求金額の算出内訳!B:B)</f>
        <v>0</v>
      </c>
      <c r="K15" s="259">
        <f t="shared" si="5"/>
        <v>0</v>
      </c>
      <c r="L15" s="325">
        <f t="shared" si="3"/>
        <v>0</v>
      </c>
      <c r="M15" s="325">
        <f t="shared" si="4"/>
        <v>0</v>
      </c>
      <c r="N15" s="341">
        <f t="shared" si="6"/>
        <v>0</v>
      </c>
    </row>
    <row r="16" spans="1:22" ht="24.75" customHeight="1">
      <c r="B16" s="461" t="s">
        <v>754</v>
      </c>
      <c r="C16" s="270">
        <f>SUMIFS(⑬費用入力シート!D:D,⑬費用入力シート!K:K,"○",⑬費用入力シート!B:B,⑭海外セミナー実施費実績額並びに精算払請求金額の算出内訳!B:B,⑬費用入力シート!I:I,⑭海外セミナー実施費実績額並びに精算払請求金額の算出内訳!$C$7)</f>
        <v>0</v>
      </c>
      <c r="D16" s="318">
        <f>SUMIFS(⑬費用入力シート!D:D,⑬費用入力シート!K:K,"○",⑬費用入力シート!B:B,⑭海外セミナー実施費実績額並びに精算払請求金額の算出内訳!B:B,⑬費用入力シート!I:I,⑭海外セミナー実施費実績額並びに精算払請求金額の算出内訳!$D$7)</f>
        <v>0</v>
      </c>
      <c r="E16" s="322">
        <f t="shared" si="0"/>
        <v>0</v>
      </c>
      <c r="F16" s="254">
        <f>SUMIFS(⑬費用入力シート!E:E,⑬費用入力シート!K:K,"○",⑬費用入力シート!B:B,⑭海外セミナー実施費実績額並びに精算払請求金額の算出内訳!B:B)</f>
        <v>0</v>
      </c>
      <c r="G16" s="259">
        <f t="shared" si="1"/>
        <v>0</v>
      </c>
      <c r="H16" s="254">
        <f>SUMIFS(⑬費用入力シート!F:F,⑬費用入力シート!K:K,"○",⑬費用入力シート!B:B,⑭海外セミナー実施費実績額並びに精算払請求金額の算出内訳!B:B)</f>
        <v>0</v>
      </c>
      <c r="I16" s="259">
        <f t="shared" si="2"/>
        <v>0</v>
      </c>
      <c r="J16" s="254">
        <f>SUMIFS(⑬費用入力シート!G:G,⑬費用入力シート!K:K,"○",⑬費用入力シート!B:B,⑭海外セミナー実施費実績額並びに精算払請求金額の算出内訳!B:B)</f>
        <v>0</v>
      </c>
      <c r="K16" s="259">
        <f t="shared" si="5"/>
        <v>0</v>
      </c>
      <c r="L16" s="325">
        <f t="shared" si="3"/>
        <v>0</v>
      </c>
      <c r="M16" s="325">
        <f t="shared" si="4"/>
        <v>0</v>
      </c>
      <c r="N16" s="341">
        <f t="shared" si="6"/>
        <v>0</v>
      </c>
    </row>
    <row r="17" spans="2:14" ht="24.75" customHeight="1">
      <c r="B17" s="461" t="s">
        <v>755</v>
      </c>
      <c r="C17" s="270">
        <f>SUMIFS(⑬費用入力シート!D:D,⑬費用入力シート!K:K,"○",⑬費用入力シート!B:B,⑭海外セミナー実施費実績額並びに精算払請求金額の算出内訳!B:B,⑬費用入力シート!I:I,⑭海外セミナー実施費実績額並びに精算払請求金額の算出内訳!$C$7)</f>
        <v>0</v>
      </c>
      <c r="D17" s="318">
        <f>SUMIFS(⑬費用入力シート!D:D,⑬費用入力シート!K:K,"○",⑬費用入力シート!B:B,⑭海外セミナー実施費実績額並びに精算払請求金額の算出内訳!B:B,⑬費用入力シート!I:I,⑭海外セミナー実施費実績額並びに精算払請求金額の算出内訳!$D$7)</f>
        <v>0</v>
      </c>
      <c r="E17" s="322">
        <f t="shared" si="0"/>
        <v>0</v>
      </c>
      <c r="F17" s="254">
        <f>SUMIFS(⑬費用入力シート!E:E,⑬費用入力シート!K:K,"○",⑬費用入力シート!B:B,⑭海外セミナー実施費実績額並びに精算払請求金額の算出内訳!B:B)</f>
        <v>0</v>
      </c>
      <c r="G17" s="259">
        <f t="shared" si="1"/>
        <v>0</v>
      </c>
      <c r="H17" s="254">
        <f>SUMIFS(⑬費用入力シート!F:F,⑬費用入力シート!K:K,"○",⑬費用入力シート!B:B,⑭海外セミナー実施費実績額並びに精算払請求金額の算出内訳!B:B)</f>
        <v>0</v>
      </c>
      <c r="I17" s="259">
        <f t="shared" si="2"/>
        <v>0</v>
      </c>
      <c r="J17" s="254">
        <f>SUMIFS(⑬費用入力シート!G:G,⑬費用入力シート!K:K,"○",⑬費用入力シート!B:B,⑭海外セミナー実施費実績額並びに精算払請求金額の算出内訳!B:B)</f>
        <v>0</v>
      </c>
      <c r="K17" s="259">
        <f t="shared" si="5"/>
        <v>0</v>
      </c>
      <c r="L17" s="325">
        <f t="shared" si="3"/>
        <v>0</v>
      </c>
      <c r="M17" s="325">
        <f t="shared" si="4"/>
        <v>0</v>
      </c>
      <c r="N17" s="341">
        <f t="shared" si="6"/>
        <v>0</v>
      </c>
    </row>
    <row r="18" spans="2:14" ht="24.75" customHeight="1">
      <c r="B18" s="461" t="s">
        <v>868</v>
      </c>
      <c r="C18" s="270">
        <f>SUMIFS(⑬費用入力シート!D:D,⑬費用入力シート!K:K,"○",⑬費用入力シート!B:B,⑭海外セミナー実施費実績額並びに精算払請求金額の算出内訳!B:B,⑬費用入力シート!I:I,⑭海外セミナー実施費実績額並びに精算払請求金額の算出内訳!$C$7)</f>
        <v>0</v>
      </c>
      <c r="D18" s="318">
        <f>SUMIFS(⑬費用入力シート!D:D,⑬費用入力シート!K:K,"○",⑬費用入力シート!B:B,⑭海外セミナー実施費実績額並びに精算払請求金額の算出内訳!B:B,⑬費用入力シート!I:I,⑭海外セミナー実施費実績額並びに精算払請求金額の算出内訳!$D$7)</f>
        <v>0</v>
      </c>
      <c r="E18" s="322">
        <f t="shared" si="0"/>
        <v>0</v>
      </c>
      <c r="F18" s="254">
        <f>SUMIFS(⑬費用入力シート!E:E,⑬費用入力シート!K:K,"○",⑬費用入力シート!B:B,⑭海外セミナー実施費実績額並びに精算払請求金額の算出内訳!B:B)</f>
        <v>0</v>
      </c>
      <c r="G18" s="259">
        <f t="shared" si="1"/>
        <v>0</v>
      </c>
      <c r="H18" s="254">
        <f>SUMIFS(⑬費用入力シート!F:F,⑬費用入力シート!K:K,"○",⑬費用入力シート!B:B,⑭海外セミナー実施費実績額並びに精算払請求金額の算出内訳!B:B)</f>
        <v>0</v>
      </c>
      <c r="I18" s="259">
        <f t="shared" si="2"/>
        <v>0</v>
      </c>
      <c r="J18" s="254">
        <f>SUMIFS(⑬費用入力シート!G:G,⑬費用入力シート!K:K,"○",⑬費用入力シート!B:B,⑭海外セミナー実施費実績額並びに精算払請求金額の算出内訳!B:B)</f>
        <v>0</v>
      </c>
      <c r="K18" s="259">
        <f t="shared" si="5"/>
        <v>0</v>
      </c>
      <c r="L18" s="325">
        <f t="shared" si="3"/>
        <v>0</v>
      </c>
      <c r="M18" s="325">
        <f t="shared" si="4"/>
        <v>0</v>
      </c>
      <c r="N18" s="341">
        <f t="shared" si="6"/>
        <v>0</v>
      </c>
    </row>
    <row r="19" spans="2:14" ht="24.75" customHeight="1">
      <c r="B19" s="461" t="s">
        <v>869</v>
      </c>
      <c r="C19" s="270">
        <f>SUMIFS(⑬費用入力シート!D:D,⑬費用入力シート!K:K,"○",⑬費用入力シート!B:B,⑭海外セミナー実施費実績額並びに精算払請求金額の算出内訳!B:B,⑬費用入力シート!I:I,⑭海外セミナー実施費実績額並びに精算払請求金額の算出内訳!$C$7)</f>
        <v>0</v>
      </c>
      <c r="D19" s="318">
        <f>SUMIFS(⑬費用入力シート!D:D,⑬費用入力シート!K:K,"○",⑬費用入力シート!B:B,⑭海外セミナー実施費実績額並びに精算払請求金額の算出内訳!B:B,⑬費用入力シート!I:I,⑭海外セミナー実施費実績額並びに精算払請求金額の算出内訳!$D$7)</f>
        <v>0</v>
      </c>
      <c r="E19" s="322">
        <f t="shared" si="0"/>
        <v>0</v>
      </c>
      <c r="F19" s="254">
        <f>SUMIFS(⑬費用入力シート!E:E,⑬費用入力シート!K:K,"○",⑬費用入力シート!B:B,⑭海外セミナー実施費実績額並びに精算払請求金額の算出内訳!B:B)</f>
        <v>0</v>
      </c>
      <c r="G19" s="259">
        <f t="shared" si="1"/>
        <v>0</v>
      </c>
      <c r="H19" s="254">
        <f>SUMIFS(⑬費用入力シート!F:F,⑬費用入力シート!K:K,"○",⑬費用入力シート!B:B,⑭海外セミナー実施費実績額並びに精算払請求金額の算出内訳!B:B)</f>
        <v>0</v>
      </c>
      <c r="I19" s="259">
        <f t="shared" si="2"/>
        <v>0</v>
      </c>
      <c r="J19" s="254">
        <f>SUMIFS(⑬費用入力シート!G:G,⑬費用入力シート!K:K,"○",⑬費用入力シート!B:B,⑭海外セミナー実施費実績額並びに精算払請求金額の算出内訳!B:B)</f>
        <v>0</v>
      </c>
      <c r="K19" s="259">
        <f t="shared" si="5"/>
        <v>0</v>
      </c>
      <c r="L19" s="325">
        <f t="shared" si="3"/>
        <v>0</v>
      </c>
      <c r="M19" s="325">
        <f t="shared" si="4"/>
        <v>0</v>
      </c>
      <c r="N19" s="341">
        <f t="shared" si="6"/>
        <v>0</v>
      </c>
    </row>
    <row r="20" spans="2:14" ht="24.75" customHeight="1">
      <c r="B20" s="461" t="s">
        <v>870</v>
      </c>
      <c r="C20" s="270">
        <f>SUMIFS(⑬費用入力シート!D:D,⑬費用入力シート!K:K,"○",⑬費用入力シート!B:B,⑭海外セミナー実施費実績額並びに精算払請求金額の算出内訳!B:B,⑬費用入力シート!I:I,⑭海外セミナー実施費実績額並びに精算払請求金額の算出内訳!$C$7)</f>
        <v>0</v>
      </c>
      <c r="D20" s="318">
        <f>SUMIFS(⑬費用入力シート!D:D,⑬費用入力シート!K:K,"○",⑬費用入力シート!B:B,⑭海外セミナー実施費実績額並びに精算払請求金額の算出内訳!B:B,⑬費用入力シート!I:I,⑭海外セミナー実施費実績額並びに精算払請求金額の算出内訳!$D$7)</f>
        <v>0</v>
      </c>
      <c r="E20" s="322">
        <f t="shared" si="0"/>
        <v>0</v>
      </c>
      <c r="F20" s="254">
        <f>SUMIFS(⑬費用入力シート!E:E,⑬費用入力シート!K:K,"○",⑬費用入力シート!B:B,⑭海外セミナー実施費実績額並びに精算払請求金額の算出内訳!B:B)</f>
        <v>0</v>
      </c>
      <c r="G20" s="259">
        <f t="shared" si="1"/>
        <v>0</v>
      </c>
      <c r="H20" s="254">
        <f>SUMIFS(⑬費用入力シート!F:F,⑬費用入力シート!K:K,"○",⑬費用入力シート!B:B,⑭海外セミナー実施費実績額並びに精算払請求金額の算出内訳!B:B)</f>
        <v>0</v>
      </c>
      <c r="I20" s="259">
        <f t="shared" si="2"/>
        <v>0</v>
      </c>
      <c r="J20" s="254">
        <f>SUMIFS(⑬費用入力シート!G:G,⑬費用入力シート!K:K,"○",⑬費用入力シート!B:B,⑭海外セミナー実施費実績額並びに精算払請求金額の算出内訳!B:B)</f>
        <v>0</v>
      </c>
      <c r="K20" s="259">
        <f t="shared" si="5"/>
        <v>0</v>
      </c>
      <c r="L20" s="325">
        <f t="shared" si="3"/>
        <v>0</v>
      </c>
      <c r="M20" s="325">
        <f t="shared" si="4"/>
        <v>0</v>
      </c>
      <c r="N20" s="341">
        <f t="shared" si="6"/>
        <v>0</v>
      </c>
    </row>
    <row r="21" spans="2:14" ht="24.75" customHeight="1">
      <c r="B21" s="461" t="s">
        <v>871</v>
      </c>
      <c r="C21" s="270">
        <f>SUMIFS(⑬費用入力シート!D:D,⑬費用入力シート!K:K,"○",⑬費用入力シート!B:B,⑭海外セミナー実施費実績額並びに精算払請求金額の算出内訳!B:B,⑬費用入力シート!I:I,⑭海外セミナー実施費実績額並びに精算払請求金額の算出内訳!$C$7)</f>
        <v>0</v>
      </c>
      <c r="D21" s="318">
        <f>SUMIFS(⑬費用入力シート!D:D,⑬費用入力シート!K:K,"○",⑬費用入力シート!B:B,⑭海外セミナー実施費実績額並びに精算払請求金額の算出内訳!B:B,⑬費用入力シート!I:I,⑭海外セミナー実施費実績額並びに精算払請求金額の算出内訳!$D$7)</f>
        <v>0</v>
      </c>
      <c r="E21" s="322">
        <f t="shared" si="0"/>
        <v>0</v>
      </c>
      <c r="F21" s="254">
        <f>SUMIFS(⑬費用入力シート!E:E,⑬費用入力シート!K:K,"○",⑬費用入力シート!B:B,⑭海外セミナー実施費実績額並びに精算払請求金額の算出内訳!B:B)</f>
        <v>0</v>
      </c>
      <c r="G21" s="259">
        <f t="shared" si="1"/>
        <v>0</v>
      </c>
      <c r="H21" s="254">
        <f>SUMIFS(⑬費用入力シート!F:F,⑬費用入力シート!K:K,"○",⑬費用入力シート!B:B,⑭海外セミナー実施費実績額並びに精算払請求金額の算出内訳!B:B)</f>
        <v>0</v>
      </c>
      <c r="I21" s="259">
        <f t="shared" si="2"/>
        <v>0</v>
      </c>
      <c r="J21" s="254">
        <f>SUMIFS(⑬費用入力シート!G:G,⑬費用入力シート!K:K,"○",⑬費用入力シート!B:B,⑭海外セミナー実施費実績額並びに精算払請求金額の算出内訳!B:B)</f>
        <v>0</v>
      </c>
      <c r="K21" s="259">
        <f t="shared" si="5"/>
        <v>0</v>
      </c>
      <c r="L21" s="325">
        <f t="shared" si="3"/>
        <v>0</v>
      </c>
      <c r="M21" s="325">
        <f t="shared" si="4"/>
        <v>0</v>
      </c>
      <c r="N21" s="341">
        <f t="shared" si="6"/>
        <v>0</v>
      </c>
    </row>
    <row r="22" spans="2:14" ht="24.75" customHeight="1">
      <c r="B22" s="461" t="s">
        <v>872</v>
      </c>
      <c r="C22" s="270">
        <f>SUMIFS(⑬費用入力シート!D:D,⑬費用入力シート!K:K,"○",⑬費用入力シート!B:B,⑭海外セミナー実施費実績額並びに精算払請求金額の算出内訳!B:B,⑬費用入力シート!I:I,⑭海外セミナー実施費実績額並びに精算払請求金額の算出内訳!$C$7)</f>
        <v>0</v>
      </c>
      <c r="D22" s="318">
        <f>SUMIFS(⑬費用入力シート!D:D,⑬費用入力シート!K:K,"○",⑬費用入力シート!B:B,⑭海外セミナー実施費実績額並びに精算払請求金額の算出内訳!B:B,⑬費用入力シート!I:I,⑭海外セミナー実施費実績額並びに精算払請求金額の算出内訳!$D$7)</f>
        <v>0</v>
      </c>
      <c r="E22" s="322">
        <f t="shared" si="0"/>
        <v>0</v>
      </c>
      <c r="F22" s="254">
        <f>SUMIFS(⑬費用入力シート!E:E,⑬費用入力シート!K:K,"○",⑬費用入力シート!B:B,⑭海外セミナー実施費実績額並びに精算払請求金額の算出内訳!B:B)</f>
        <v>0</v>
      </c>
      <c r="G22" s="259">
        <f>ROUNDDOWN(F22*$G$9,0)</f>
        <v>0</v>
      </c>
      <c r="H22" s="254">
        <f>SUMIFS(⑬費用入力シート!F:F,⑬費用入力シート!K:K,"○",⑬費用入力シート!B:B,⑭海外セミナー実施費実績額並びに精算払請求金額の算出内訳!B:B)</f>
        <v>0</v>
      </c>
      <c r="I22" s="259">
        <f t="shared" si="2"/>
        <v>0</v>
      </c>
      <c r="J22" s="254">
        <f>SUMIFS(⑬費用入力シート!G:G,⑬費用入力シート!K:K,"○",⑬費用入力シート!B:B,⑭海外セミナー実施費実績額並びに精算払請求金額の算出内訳!B:B)</f>
        <v>0</v>
      </c>
      <c r="K22" s="259">
        <f t="shared" si="5"/>
        <v>0</v>
      </c>
      <c r="L22" s="325">
        <f t="shared" si="3"/>
        <v>0</v>
      </c>
      <c r="M22" s="325">
        <f t="shared" si="4"/>
        <v>0</v>
      </c>
      <c r="N22" s="341">
        <f t="shared" si="6"/>
        <v>0</v>
      </c>
    </row>
    <row r="23" spans="2:14" ht="24.75" customHeight="1">
      <c r="B23" s="461" t="s">
        <v>756</v>
      </c>
      <c r="C23" s="270">
        <f>SUMIFS(⑬費用入力シート!D:D,⑬費用入力シート!K:K,"○",⑬費用入力シート!B:B,⑭海外セミナー実施費実績額並びに精算払請求金額の算出内訳!B:B,⑬費用入力シート!I:I,⑭海外セミナー実施費実績額並びに精算払請求金額の算出内訳!$C$7)</f>
        <v>0</v>
      </c>
      <c r="D23" s="318">
        <f>SUMIFS(⑬費用入力シート!D:D,⑬費用入力シート!K:K,"○",⑬費用入力シート!B:B,⑭海外セミナー実施費実績額並びに精算払請求金額の算出内訳!B:B,⑬費用入力シート!I:I,⑭海外セミナー実施費実績額並びに精算払請求金額の算出内訳!$D$7)</f>
        <v>0</v>
      </c>
      <c r="E23" s="322">
        <f t="shared" si="0"/>
        <v>0</v>
      </c>
      <c r="F23" s="254">
        <f>SUMIFS(⑬費用入力シート!E:E,⑬費用入力シート!K:K,"○",⑬費用入力シート!B:B,⑭海外セミナー実施費実績額並びに精算払請求金額の算出内訳!B:B)</f>
        <v>0</v>
      </c>
      <c r="G23" s="259">
        <f t="shared" si="1"/>
        <v>0</v>
      </c>
      <c r="H23" s="254">
        <f>SUMIFS(⑬費用入力シート!F:F,⑬費用入力シート!K:K,"○",⑬費用入力シート!B:B,⑭海外セミナー実施費実績額並びに精算払請求金額の算出内訳!B:B)</f>
        <v>0</v>
      </c>
      <c r="I23" s="259">
        <f t="shared" si="2"/>
        <v>0</v>
      </c>
      <c r="J23" s="254">
        <f>SUMIFS(⑬費用入力シート!G:G,⑬費用入力シート!K:K,"○",⑬費用入力シート!B:B,⑭海外セミナー実施費実績額並びに精算払請求金額の算出内訳!B:B)</f>
        <v>0</v>
      </c>
      <c r="K23" s="259">
        <f t="shared" si="5"/>
        <v>0</v>
      </c>
      <c r="L23" s="325">
        <f t="shared" si="3"/>
        <v>0</v>
      </c>
      <c r="M23" s="325">
        <f t="shared" si="4"/>
        <v>0</v>
      </c>
      <c r="N23" s="341">
        <f t="shared" si="6"/>
        <v>0</v>
      </c>
    </row>
    <row r="24" spans="2:14" ht="24.75" customHeight="1">
      <c r="B24" s="461" t="s">
        <v>757</v>
      </c>
      <c r="C24" s="270">
        <f>SUMIFS(⑬費用入力シート!D:D,⑬費用入力シート!K:K,"○",⑬費用入力シート!B:B,⑭海外セミナー実施費実績額並びに精算払請求金額の算出内訳!B:B,⑬費用入力シート!I:I,⑭海外セミナー実施費実績額並びに精算払請求金額の算出内訳!$C$7)</f>
        <v>0</v>
      </c>
      <c r="D24" s="318">
        <f>SUMIFS(⑬費用入力シート!D:D,⑬費用入力シート!K:K,"○",⑬費用入力シート!B:B,⑭海外セミナー実施費実績額並びに精算払請求金額の算出内訳!B:B,⑬費用入力シート!I:I,⑭海外セミナー実施費実績額並びに精算払請求金額の算出内訳!$D$7)</f>
        <v>0</v>
      </c>
      <c r="E24" s="322">
        <f t="shared" si="0"/>
        <v>0</v>
      </c>
      <c r="F24" s="254">
        <f>SUMIFS(⑬費用入力シート!E:E,⑬費用入力シート!K:K,"○",⑬費用入力シート!B:B,⑭海外セミナー実施費実績額並びに精算払請求金額の算出内訳!B:B)</f>
        <v>0</v>
      </c>
      <c r="G24" s="259">
        <f t="shared" si="1"/>
        <v>0</v>
      </c>
      <c r="H24" s="254">
        <f>SUMIFS(⑬費用入力シート!F:F,⑬費用入力シート!K:K,"○",⑬費用入力シート!B:B,⑭海外セミナー実施費実績額並びに精算払請求金額の算出内訳!B:B)</f>
        <v>0</v>
      </c>
      <c r="I24" s="259">
        <f t="shared" si="2"/>
        <v>0</v>
      </c>
      <c r="J24" s="254">
        <f>SUMIFS(⑬費用入力シート!G:G,⑬費用入力シート!K:K,"○",⑬費用入力シート!B:B,⑭海外セミナー実施費実績額並びに精算払請求金額の算出内訳!B:B)</f>
        <v>0</v>
      </c>
      <c r="K24" s="259">
        <f t="shared" si="5"/>
        <v>0</v>
      </c>
      <c r="L24" s="325">
        <f t="shared" si="3"/>
        <v>0</v>
      </c>
      <c r="M24" s="325">
        <f t="shared" si="4"/>
        <v>0</v>
      </c>
      <c r="N24" s="341">
        <f t="shared" si="6"/>
        <v>0</v>
      </c>
    </row>
    <row r="25" spans="2:14" ht="24.75" customHeight="1">
      <c r="B25" s="462" t="s">
        <v>559</v>
      </c>
      <c r="C25" s="270">
        <f>SUMIFS(⑬費用入力シート!D:D,⑬費用入力シート!K:K,"○",⑬費用入力シート!B:B,⑭海外セミナー実施費実績額並びに精算払請求金額の算出内訳!B:B,⑬費用入力シート!I:I,⑭海外セミナー実施費実績額並びに精算払請求金額の算出内訳!$C$7)</f>
        <v>0</v>
      </c>
      <c r="D25" s="318">
        <f>SUMIFS(⑬費用入力シート!D:D,⑬費用入力シート!K:K,"○",⑬費用入力シート!B:B,⑭海外セミナー実施費実績額並びに精算払請求金額の算出内訳!B:B,⑬費用入力シート!I:I,⑭海外セミナー実施費実績額並びに精算払請求金額の算出内訳!$D$7)</f>
        <v>0</v>
      </c>
      <c r="E25" s="322">
        <f t="shared" si="0"/>
        <v>0</v>
      </c>
      <c r="F25" s="254">
        <f>SUMIFS(⑬費用入力シート!E:E,⑬費用入力シート!K:K,"○",⑬費用入力シート!B:B,⑭海外セミナー実施費実績額並びに精算払請求金額の算出内訳!B:B)</f>
        <v>0</v>
      </c>
      <c r="G25" s="259">
        <f t="shared" si="1"/>
        <v>0</v>
      </c>
      <c r="H25" s="254">
        <f>SUMIFS(⑬費用入力シート!F:F,⑬費用入力シート!K:K,"○",⑬費用入力シート!B:B,⑭海外セミナー実施費実績額並びに精算払請求金額の算出内訳!B:B)</f>
        <v>0</v>
      </c>
      <c r="I25" s="259">
        <f t="shared" si="2"/>
        <v>0</v>
      </c>
      <c r="J25" s="254">
        <f>SUMIFS(⑬費用入力シート!G:G,⑬費用入力シート!K:K,"○",⑬費用入力シート!B:B,⑭海外セミナー実施費実績額並びに精算払請求金額の算出内訳!B:B)</f>
        <v>0</v>
      </c>
      <c r="K25" s="259">
        <f t="shared" si="5"/>
        <v>0</v>
      </c>
      <c r="L25" s="325">
        <f t="shared" si="3"/>
        <v>0</v>
      </c>
      <c r="M25" s="325">
        <f t="shared" si="4"/>
        <v>0</v>
      </c>
      <c r="N25" s="341">
        <f t="shared" si="6"/>
        <v>0</v>
      </c>
    </row>
    <row r="26" spans="2:14" ht="24.75" customHeight="1">
      <c r="B26" s="462" t="s">
        <v>560</v>
      </c>
      <c r="C26" s="270">
        <f>SUMIFS(⑬費用入力シート!D:D,⑬費用入力シート!K:K,"○",⑬費用入力シート!B:B,⑭海外セミナー実施費実績額並びに精算払請求金額の算出内訳!B:B,⑬費用入力シート!I:I,⑭海外セミナー実施費実績額並びに精算払請求金額の算出内訳!$C$7)</f>
        <v>0</v>
      </c>
      <c r="D26" s="318">
        <f>SUMIFS(⑬費用入力シート!D:D,⑬費用入力シート!K:K,"○",⑬費用入力シート!B:B,⑭海外セミナー実施費実績額並びに精算払請求金額の算出内訳!B:B,⑬費用入力シート!I:I,⑭海外セミナー実施費実績額並びに精算払請求金額の算出内訳!$D$7)</f>
        <v>0</v>
      </c>
      <c r="E26" s="322">
        <f t="shared" si="0"/>
        <v>0</v>
      </c>
      <c r="F26" s="254">
        <f>SUMIFS(⑬費用入力シート!E:E,⑬費用入力シート!K:K,"○",⑬費用入力シート!B:B,⑭海外セミナー実施費実績額並びに精算払請求金額の算出内訳!B:B)</f>
        <v>0</v>
      </c>
      <c r="G26" s="259">
        <f t="shared" ref="G26:G29" si="7">ROUNDDOWN(F26*$G$9,0)</f>
        <v>0</v>
      </c>
      <c r="H26" s="254">
        <f>SUMIFS(⑬費用入力シート!F:F,⑬費用入力シート!K:K,"○",⑬費用入力シート!B:B,⑭海外セミナー実施費実績額並びに精算払請求金額の算出内訳!B:B)</f>
        <v>0</v>
      </c>
      <c r="I26" s="259">
        <f t="shared" ref="I26:I29" si="8">ROUNDDOWN(H26*$I$9,0)</f>
        <v>0</v>
      </c>
      <c r="J26" s="254">
        <f>SUMIFS(⑬費用入力シート!G:G,⑬費用入力シート!K:K,"○",⑬費用入力シート!B:B,⑭海外セミナー実施費実績額並びに精算払請求金額の算出内訳!B:B)</f>
        <v>0</v>
      </c>
      <c r="K26" s="259">
        <f t="shared" si="5"/>
        <v>0</v>
      </c>
      <c r="L26" s="325">
        <f t="shared" si="3"/>
        <v>0</v>
      </c>
      <c r="M26" s="325">
        <f t="shared" si="4"/>
        <v>0</v>
      </c>
      <c r="N26" s="341">
        <f t="shared" si="6"/>
        <v>0</v>
      </c>
    </row>
    <row r="27" spans="2:14" ht="24.75" customHeight="1">
      <c r="B27" s="463" t="s">
        <v>405</v>
      </c>
      <c r="C27" s="270">
        <f>SUMIFS(⑬費用入力シート!D:D,⑬費用入力シート!K:K,"○",⑬費用入力シート!B:B,⑭海外セミナー実施費実績額並びに精算払請求金額の算出内訳!B:B,⑬費用入力シート!I:I,⑭海外セミナー実施費実績額並びに精算払請求金額の算出内訳!$C$7)</f>
        <v>0</v>
      </c>
      <c r="D27" s="318">
        <f>SUMIFS(⑬費用入力シート!D:D,⑬費用入力シート!K:K,"○",⑬費用入力シート!B:B,⑭海外セミナー実施費実績額並びに精算払請求金額の算出内訳!B:B,⑬費用入力シート!I:I,⑭海外セミナー実施費実績額並びに精算払請求金額の算出内訳!$D$7)</f>
        <v>0</v>
      </c>
      <c r="E27" s="322">
        <f t="shared" si="0"/>
        <v>0</v>
      </c>
      <c r="F27" s="254">
        <f>SUMIFS(⑬費用入力シート!E:E,⑬費用入力シート!K:K,"○",⑬費用入力シート!B:B,⑭海外セミナー実施費実績額並びに精算払請求金額の算出内訳!B:B)</f>
        <v>0</v>
      </c>
      <c r="G27" s="259">
        <f t="shared" ref="G27:G28" si="9">ROUNDDOWN(F27*$G$9,0)</f>
        <v>0</v>
      </c>
      <c r="H27" s="254">
        <f>SUMIFS(⑬費用入力シート!F:F,⑬費用入力シート!K:K,"○",⑬費用入力シート!B:B,⑭海外セミナー実施費実績額並びに精算払請求金額の算出内訳!B:B)</f>
        <v>0</v>
      </c>
      <c r="I27" s="259">
        <f t="shared" ref="I27:I28" si="10">ROUNDDOWN(H27*$I$9,0)</f>
        <v>0</v>
      </c>
      <c r="J27" s="254">
        <f>SUMIFS(⑬費用入力シート!G:G,⑬費用入力シート!K:K,"○",⑬費用入力シート!B:B,⑭海外セミナー実施費実績額並びに精算払請求金額の算出内訳!B:B)</f>
        <v>0</v>
      </c>
      <c r="K27" s="259">
        <f t="shared" si="5"/>
        <v>0</v>
      </c>
      <c r="L27" s="325">
        <f t="shared" si="3"/>
        <v>0</v>
      </c>
      <c r="M27" s="325">
        <f t="shared" si="4"/>
        <v>0</v>
      </c>
      <c r="N27" s="341">
        <f t="shared" si="6"/>
        <v>0</v>
      </c>
    </row>
    <row r="28" spans="2:14" ht="24.75" customHeight="1">
      <c r="B28" s="463" t="s">
        <v>496</v>
      </c>
      <c r="C28" s="270">
        <f>SUMIFS(⑬費用入力シート!D:D,⑬費用入力シート!K:K,"○",⑬費用入力シート!B:B,⑭海外セミナー実施費実績額並びに精算払請求金額の算出内訳!B:B,⑬費用入力シート!I:I,⑭海外セミナー実施費実績額並びに精算払請求金額の算出内訳!$C$7)</f>
        <v>0</v>
      </c>
      <c r="D28" s="318">
        <f>SUMIFS(⑬費用入力シート!D:D,⑬費用入力シート!K:K,"○",⑬費用入力シート!B:B,⑭海外セミナー実施費実績額並びに精算払請求金額の算出内訳!B:B,⑬費用入力シート!I:I,⑭海外セミナー実施費実績額並びに精算払請求金額の算出内訳!$D$7)</f>
        <v>0</v>
      </c>
      <c r="E28" s="322">
        <f t="shared" si="0"/>
        <v>0</v>
      </c>
      <c r="F28" s="254">
        <f>SUMIFS(⑬費用入力シート!E:E,⑬費用入力シート!K:K,"○",⑬費用入力シート!B:B,⑭海外セミナー実施費実績額並びに精算払請求金額の算出内訳!B:B)</f>
        <v>0</v>
      </c>
      <c r="G28" s="259">
        <f t="shared" si="9"/>
        <v>0</v>
      </c>
      <c r="H28" s="254">
        <f>SUMIFS(⑬費用入力シート!F:F,⑬費用入力シート!K:K,"○",⑬費用入力シート!B:B,⑭海外セミナー実施費実績額並びに精算払請求金額の算出内訳!B:B)</f>
        <v>0</v>
      </c>
      <c r="I28" s="259">
        <f t="shared" si="10"/>
        <v>0</v>
      </c>
      <c r="J28" s="254">
        <f>SUMIFS(⑬費用入力シート!G:G,⑬費用入力シート!K:K,"○",⑬費用入力シート!B:B,⑭海外セミナー実施費実績額並びに精算払請求金額の算出内訳!B:B)</f>
        <v>0</v>
      </c>
      <c r="K28" s="259">
        <f t="shared" si="5"/>
        <v>0</v>
      </c>
      <c r="L28" s="325">
        <f t="shared" si="3"/>
        <v>0</v>
      </c>
      <c r="M28" s="325">
        <f t="shared" si="4"/>
        <v>0</v>
      </c>
      <c r="N28" s="341">
        <f t="shared" si="6"/>
        <v>0</v>
      </c>
    </row>
    <row r="29" spans="2:14" ht="24.75" customHeight="1">
      <c r="B29" s="462" t="s">
        <v>758</v>
      </c>
      <c r="C29" s="270">
        <f>SUMIFS(⑬費用入力シート!D:D,⑬費用入力シート!K:K,"○",⑬費用入力シート!B:B,⑭海外セミナー実施費実績額並びに精算払請求金額の算出内訳!B:B,⑬費用入力シート!I:I,⑭海外セミナー実施費実績額並びに精算払請求金額の算出内訳!$C$7)</f>
        <v>0</v>
      </c>
      <c r="D29" s="318">
        <f>SUMIFS(⑬費用入力シート!D:D,⑬費用入力シート!K:K,"○",⑬費用入力シート!B:B,⑭海外セミナー実施費実績額並びに精算払請求金額の算出内訳!B:B,⑬費用入力シート!I:I,⑭海外セミナー実施費実績額並びに精算払請求金額の算出内訳!$D$7)</f>
        <v>0</v>
      </c>
      <c r="E29" s="322">
        <f t="shared" si="0"/>
        <v>0</v>
      </c>
      <c r="F29" s="254">
        <f>SUMIFS(⑬費用入力シート!E:E,⑬費用入力シート!K:K,"○",⑬費用入力シート!B:B,⑭海外セミナー実施費実績額並びに精算払請求金額の算出内訳!B:B)</f>
        <v>0</v>
      </c>
      <c r="G29" s="259">
        <f t="shared" si="7"/>
        <v>0</v>
      </c>
      <c r="H29" s="254">
        <f>SUMIFS(⑬費用入力シート!F:F,⑬費用入力シート!K:K,"○",⑬費用入力シート!B:B,⑭海外セミナー実施費実績額並びに精算払請求金額の算出内訳!B:B)</f>
        <v>0</v>
      </c>
      <c r="I29" s="259">
        <f t="shared" si="8"/>
        <v>0</v>
      </c>
      <c r="J29" s="254">
        <f>SUMIFS(⑬費用入力シート!G:G,⑬費用入力シート!K:K,"○",⑬費用入力シート!B:B,⑭海外セミナー実施費実績額並びに精算払請求金額の算出内訳!B:B)</f>
        <v>0</v>
      </c>
      <c r="K29" s="259">
        <f t="shared" si="5"/>
        <v>0</v>
      </c>
      <c r="L29" s="325">
        <f t="shared" si="3"/>
        <v>0</v>
      </c>
      <c r="M29" s="325">
        <f t="shared" si="4"/>
        <v>0</v>
      </c>
      <c r="N29" s="341">
        <f t="shared" si="6"/>
        <v>0</v>
      </c>
    </row>
    <row r="30" spans="2:14" ht="24.75" customHeight="1">
      <c r="B30" s="461" t="s">
        <v>759</v>
      </c>
      <c r="C30" s="270">
        <f>SUMIFS(⑬費用入力シート!D:D,⑬費用入力シート!K:K,"○",⑬費用入力シート!B:B,⑭海外セミナー実施費実績額並びに精算払請求金額の算出内訳!B:B,⑬費用入力シート!I:I,⑭海外セミナー実施費実績額並びに精算払請求金額の算出内訳!$C$7)</f>
        <v>0</v>
      </c>
      <c r="D30" s="318">
        <f>SUMIFS(⑬費用入力シート!D:D,⑬費用入力シート!K:K,"○",⑬費用入力シート!B:B,⑭海外セミナー実施費実績額並びに精算払請求金額の算出内訳!B:B,⑬費用入力シート!I:I,⑭海外セミナー実施費実績額並びに精算払請求金額の算出内訳!$D$7)</f>
        <v>0</v>
      </c>
      <c r="E30" s="322">
        <f t="shared" si="0"/>
        <v>0</v>
      </c>
      <c r="F30" s="254">
        <f>SUMIFS(⑬費用入力シート!E:E,⑬費用入力シート!K:K,"○",⑬費用入力シート!B:B,⑭海外セミナー実施費実績額並びに精算払請求金額の算出内訳!B:B)</f>
        <v>0</v>
      </c>
      <c r="G30" s="259">
        <f t="shared" si="1"/>
        <v>0</v>
      </c>
      <c r="H30" s="254">
        <f>SUMIFS(⑬費用入力シート!F:F,⑬費用入力シート!K:K,"○",⑬費用入力シート!B:B,⑭海外セミナー実施費実績額並びに精算払請求金額の算出内訳!B:B)</f>
        <v>0</v>
      </c>
      <c r="I30" s="259">
        <f t="shared" si="2"/>
        <v>0</v>
      </c>
      <c r="J30" s="254">
        <f>SUMIFS(⑬費用入力シート!G:G,⑬費用入力シート!K:K,"○",⑬費用入力シート!B:B,⑭海外セミナー実施費実績額並びに精算払請求金額の算出内訳!B:B)</f>
        <v>0</v>
      </c>
      <c r="K30" s="259">
        <f t="shared" si="5"/>
        <v>0</v>
      </c>
      <c r="L30" s="325">
        <f t="shared" si="3"/>
        <v>0</v>
      </c>
      <c r="M30" s="325">
        <f t="shared" si="4"/>
        <v>0</v>
      </c>
      <c r="N30" s="341">
        <f t="shared" si="6"/>
        <v>0</v>
      </c>
    </row>
    <row r="31" spans="2:14" ht="24.75" customHeight="1">
      <c r="B31" s="461" t="s">
        <v>760</v>
      </c>
      <c r="C31" s="270">
        <f>SUMIFS(⑬費用入力シート!D:D,⑬費用入力シート!K:K,"○",⑬費用入力シート!B:B,⑭海外セミナー実施費実績額並びに精算払請求金額の算出内訳!B:B,⑬費用入力シート!I:I,⑭海外セミナー実施費実績額並びに精算払請求金額の算出内訳!$C$7)</f>
        <v>0</v>
      </c>
      <c r="D31" s="318">
        <f>SUMIFS(⑬費用入力シート!D:D,⑬費用入力シート!K:K,"○",⑬費用入力シート!B:B,⑭海外セミナー実施費実績額並びに精算払請求金額の算出内訳!B:B,⑬費用入力シート!I:I,⑭海外セミナー実施費実績額並びに精算払請求金額の算出内訳!$D$7)</f>
        <v>0</v>
      </c>
      <c r="E31" s="322">
        <f t="shared" si="0"/>
        <v>0</v>
      </c>
      <c r="F31" s="254">
        <f>SUMIFS(⑬費用入力シート!E:E,⑬費用入力シート!K:K,"○",⑬費用入力シート!B:B,⑭海外セミナー実施費実績額並びに精算払請求金額の算出内訳!B:B)</f>
        <v>0</v>
      </c>
      <c r="G31" s="259">
        <f t="shared" si="1"/>
        <v>0</v>
      </c>
      <c r="H31" s="254">
        <f>SUMIFS(⑬費用入力シート!F:F,⑬費用入力シート!K:K,"○",⑬費用入力シート!B:B,⑭海外セミナー実施費実績額並びに精算払請求金額の算出内訳!B:B)</f>
        <v>0</v>
      </c>
      <c r="I31" s="259">
        <f t="shared" si="2"/>
        <v>0</v>
      </c>
      <c r="J31" s="254">
        <f>SUMIFS(⑬費用入力シート!G:G,⑬費用入力シート!K:K,"○",⑬費用入力シート!B:B,⑭海外セミナー実施費実績額並びに精算払請求金額の算出内訳!B:B)</f>
        <v>0</v>
      </c>
      <c r="K31" s="259">
        <f t="shared" si="5"/>
        <v>0</v>
      </c>
      <c r="L31" s="325">
        <f t="shared" si="3"/>
        <v>0</v>
      </c>
      <c r="M31" s="325">
        <f t="shared" si="4"/>
        <v>0</v>
      </c>
      <c r="N31" s="341">
        <f t="shared" si="6"/>
        <v>0</v>
      </c>
    </row>
    <row r="32" spans="2:14" ht="24.75" customHeight="1">
      <c r="B32" s="461" t="s">
        <v>761</v>
      </c>
      <c r="C32" s="270">
        <f>SUMIFS(⑬費用入力シート!D:D,⑬費用入力シート!K:K,"○",⑬費用入力シート!B:B,⑭海外セミナー実施費実績額並びに精算払請求金額の算出内訳!B:B,⑬費用入力シート!I:I,⑭海外セミナー実施費実績額並びに精算払請求金額の算出内訳!$C$7)</f>
        <v>0</v>
      </c>
      <c r="D32" s="318">
        <f>SUMIFS(⑬費用入力シート!D:D,⑬費用入力シート!K:K,"○",⑬費用入力シート!B:B,⑭海外セミナー実施費実績額並びに精算払請求金額の算出内訳!B:B,⑬費用入力シート!I:I,⑭海外セミナー実施費実績額並びに精算払請求金額の算出内訳!$D$7)</f>
        <v>0</v>
      </c>
      <c r="E32" s="322">
        <f t="shared" si="0"/>
        <v>0</v>
      </c>
      <c r="F32" s="254">
        <f>SUMIFS(⑬費用入力シート!E:E,⑬費用入力シート!K:K,"○",⑬費用入力シート!B:B,⑭海外セミナー実施費実績額並びに精算払請求金額の算出内訳!B:B)</f>
        <v>0</v>
      </c>
      <c r="G32" s="259">
        <f t="shared" si="1"/>
        <v>0</v>
      </c>
      <c r="H32" s="254">
        <f>SUMIFS(⑬費用入力シート!F:F,⑬費用入力シート!K:K,"○",⑬費用入力シート!B:B,⑭海外セミナー実施費実績額並びに精算払請求金額の算出内訳!B:B)</f>
        <v>0</v>
      </c>
      <c r="I32" s="259">
        <f t="shared" si="2"/>
        <v>0</v>
      </c>
      <c r="J32" s="254">
        <f>SUMIFS(⑬費用入力シート!G:G,⑬費用入力シート!K:K,"○",⑬費用入力シート!B:B,⑭海外セミナー実施費実績額並びに精算払請求金額の算出内訳!B:B)</f>
        <v>0</v>
      </c>
      <c r="K32" s="259">
        <f t="shared" si="5"/>
        <v>0</v>
      </c>
      <c r="L32" s="325">
        <f t="shared" si="3"/>
        <v>0</v>
      </c>
      <c r="M32" s="325">
        <f t="shared" si="4"/>
        <v>0</v>
      </c>
      <c r="N32" s="341">
        <f t="shared" si="6"/>
        <v>0</v>
      </c>
    </row>
    <row r="33" spans="2:14" ht="24.75" customHeight="1">
      <c r="B33" s="461" t="s">
        <v>762</v>
      </c>
      <c r="C33" s="270">
        <f>SUMIFS(⑬費用入力シート!D:D,⑬費用入力シート!K:K,"○",⑬費用入力シート!B:B,⑭海外セミナー実施費実績額並びに精算払請求金額の算出内訳!B:B,⑬費用入力シート!I:I,⑭海外セミナー実施費実績額並びに精算払請求金額の算出内訳!$C$7)</f>
        <v>0</v>
      </c>
      <c r="D33" s="318">
        <f>SUMIFS(⑬費用入力シート!D:D,⑬費用入力シート!K:K,"○",⑬費用入力シート!B:B,⑭海外セミナー実施費実績額並びに精算払請求金額の算出内訳!B:B,⑬費用入力シート!I:I,⑭海外セミナー実施費実績額並びに精算払請求金額の算出内訳!$D$7)</f>
        <v>0</v>
      </c>
      <c r="E33" s="322">
        <f t="shared" si="0"/>
        <v>0</v>
      </c>
      <c r="F33" s="254">
        <f>SUMIFS(⑬費用入力シート!E:E,⑬費用入力シート!K:K,"○",⑬費用入力シート!B:B,⑭海外セミナー実施費実績額並びに精算払請求金額の算出内訳!B:B)</f>
        <v>0</v>
      </c>
      <c r="G33" s="259">
        <f>ROUNDDOWN(F33*$G$9,0)</f>
        <v>0</v>
      </c>
      <c r="H33" s="254">
        <f>SUMIFS(⑬費用入力シート!F:F,⑬費用入力シート!K:K,"○",⑬費用入力シート!B:B,⑭海外セミナー実施費実績額並びに精算払請求金額の算出内訳!B:B)</f>
        <v>0</v>
      </c>
      <c r="I33" s="259">
        <f>ROUNDDOWN(H33*$I$9,0)</f>
        <v>0</v>
      </c>
      <c r="J33" s="254">
        <f>SUMIFS(⑬費用入力シート!G:G,⑬費用入力シート!K:K,"○",⑬費用入力シート!B:B,⑭海外セミナー実施費実績額並びに精算払請求金額の算出内訳!B:B)</f>
        <v>0</v>
      </c>
      <c r="K33" s="259">
        <f t="shared" si="5"/>
        <v>0</v>
      </c>
      <c r="L33" s="325">
        <f t="shared" si="3"/>
        <v>0</v>
      </c>
      <c r="M33" s="325">
        <f t="shared" si="4"/>
        <v>0</v>
      </c>
      <c r="N33" s="341">
        <f t="shared" si="6"/>
        <v>0</v>
      </c>
    </row>
    <row r="34" spans="2:14" ht="24.75" customHeight="1">
      <c r="B34" s="461" t="s">
        <v>874</v>
      </c>
      <c r="C34" s="270">
        <f>SUMIFS(⑬費用入力シート!D:D,⑬費用入力シート!K:K,"○",⑬費用入力シート!B:B,⑭海外セミナー実施費実績額並びに精算払請求金額の算出内訳!B:B,⑬費用入力シート!I:I,⑭海外セミナー実施費実績額並びに精算払請求金額の算出内訳!$C$7)</f>
        <v>0</v>
      </c>
      <c r="D34" s="318">
        <f>SUMIFS(⑬費用入力シート!D:D,⑬費用入力シート!K:K,"○",⑬費用入力シート!B:B,⑭海外セミナー実施費実績額並びに精算払請求金額の算出内訳!B:B,⑬費用入力シート!I:I,⑭海外セミナー実施費実績額並びに精算払請求金額の算出内訳!$D$7)</f>
        <v>0</v>
      </c>
      <c r="E34" s="322">
        <f t="shared" si="0"/>
        <v>0</v>
      </c>
      <c r="F34" s="254">
        <f>SUMIFS(⑬費用入力シート!E:E,⑬費用入力シート!K:K,"○",⑬費用入力シート!B:B,⑭海外セミナー実施費実績額並びに精算払請求金額の算出内訳!B:B)</f>
        <v>0</v>
      </c>
      <c r="G34" s="259">
        <f t="shared" si="1"/>
        <v>0</v>
      </c>
      <c r="H34" s="254">
        <f>SUMIFS(⑬費用入力シート!F:F,⑬費用入力シート!K:K,"○",⑬費用入力シート!B:B,⑭海外セミナー実施費実績額並びに精算払請求金額の算出内訳!B:B)</f>
        <v>0</v>
      </c>
      <c r="I34" s="259">
        <f t="shared" si="2"/>
        <v>0</v>
      </c>
      <c r="J34" s="254">
        <f>SUMIFS(⑬費用入力シート!G:G,⑬費用入力シート!K:K,"○",⑬費用入力シート!B:B,⑭海外セミナー実施費実績額並びに精算払請求金額の算出内訳!B:B)</f>
        <v>0</v>
      </c>
      <c r="K34" s="259">
        <f t="shared" si="5"/>
        <v>0</v>
      </c>
      <c r="L34" s="325">
        <f t="shared" si="3"/>
        <v>0</v>
      </c>
      <c r="M34" s="325">
        <f t="shared" si="4"/>
        <v>0</v>
      </c>
      <c r="N34" s="341">
        <f t="shared" si="6"/>
        <v>0</v>
      </c>
    </row>
    <row r="35" spans="2:14" ht="24.75" customHeight="1">
      <c r="B35" s="485"/>
      <c r="C35" s="270">
        <f>SUMIFS(⑬費用入力シート!D:D,⑬費用入力シート!K:K,"○",⑬費用入力シート!B:B,⑭海外セミナー実施費実績額並びに精算払請求金額の算出内訳!B:B,⑬費用入力シート!I:I,⑭海外セミナー実施費実績額並びに精算払請求金額の算出内訳!$C$7)</f>
        <v>0</v>
      </c>
      <c r="D35" s="318">
        <f>SUMIFS(⑬費用入力シート!D:D,⑬費用入力シート!K:K,"○",⑬費用入力シート!B:B,⑭海外セミナー実施費実績額並びに精算払請求金額の算出内訳!B:B,⑬費用入力シート!I:I,⑭海外セミナー実施費実績額並びに精算払請求金額の算出内訳!$D$7)</f>
        <v>0</v>
      </c>
      <c r="E35" s="322">
        <f t="shared" ref="E35" si="11">SUM(C35:D35)</f>
        <v>0</v>
      </c>
      <c r="F35" s="254">
        <f>SUMIFS(⑬費用入力シート!E:E,⑬費用入力シート!K:K,"○",⑬費用入力シート!B:B,⑭海外セミナー実施費実績額並びに精算払請求金額の算出内訳!B:B)</f>
        <v>0</v>
      </c>
      <c r="G35" s="259">
        <f t="shared" ref="G35" si="12">ROUNDDOWN(F35*$G$9,0)</f>
        <v>0</v>
      </c>
      <c r="H35" s="254">
        <f>SUMIFS(⑬費用入力シート!F:F,⑬費用入力シート!K:K,"○",⑬費用入力シート!B:B,⑭海外セミナー実施費実績額並びに精算払請求金額の算出内訳!B:B)</f>
        <v>0</v>
      </c>
      <c r="I35" s="259">
        <f t="shared" ref="I35" si="13">ROUNDDOWN(H35*$I$9,0)</f>
        <v>0</v>
      </c>
      <c r="J35" s="254">
        <f>SUMIFS(⑬費用入力シート!G:G,⑬費用入力シート!K:K,"○",⑬費用入力シート!B:B,⑭海外セミナー実施費実績額並びに精算払請求金額の算出内訳!B:B)</f>
        <v>0</v>
      </c>
      <c r="K35" s="259">
        <f>ROUNDDOWN(J35*$K$10,0)</f>
        <v>0</v>
      </c>
      <c r="L35" s="325">
        <f t="shared" ref="L35" si="14">SUM(C35)</f>
        <v>0</v>
      </c>
      <c r="M35" s="325">
        <f t="shared" ref="M35" si="15">SUM(D35,G35,I35,K35)</f>
        <v>0</v>
      </c>
      <c r="N35" s="341">
        <f t="shared" ref="N35" si="16">SUM(E35,G35,I35,K35)</f>
        <v>0</v>
      </c>
    </row>
    <row r="36" spans="2:14" ht="24.75" customHeight="1" thickBot="1">
      <c r="B36" s="464"/>
      <c r="C36" s="271">
        <f>SUMIFS(⑬費用入力シート!D:D,⑬費用入力シート!K:K,"○",⑬費用入力シート!B:B,⑭海外セミナー実施費実績額並びに精算払請求金額の算出内訳!B:B,⑬費用入力シート!I:I,⑭海外セミナー実施費実績額並びに精算払請求金額の算出内訳!$C$7)</f>
        <v>0</v>
      </c>
      <c r="D36" s="319">
        <f>SUMIFS(⑬費用入力シート!D:D,⑬費用入力シート!K:K,"○",⑬費用入力シート!B:B,⑭海外セミナー実施費実績額並びに精算払請求金額の算出内訳!B:B,⑬費用入力シート!I:I,⑭海外セミナー実施費実績額並びに精算払請求金額の算出内訳!$D$7)</f>
        <v>0</v>
      </c>
      <c r="E36" s="323">
        <f t="shared" si="0"/>
        <v>0</v>
      </c>
      <c r="F36" s="256">
        <f>SUMIFS(⑬費用入力シート!E:E,⑬費用入力シート!K:K,"○",⑬費用入力シート!B:B,⑭海外セミナー実施費実績額並びに精算払請求金額の算出内訳!B:B)</f>
        <v>0</v>
      </c>
      <c r="G36" s="260">
        <f t="shared" si="1"/>
        <v>0</v>
      </c>
      <c r="H36" s="256">
        <f>SUMIFS(⑬費用入力シート!F:F,⑬費用入力シート!K:K,"○",⑬費用入力シート!B:B,⑭海外セミナー実施費実績額並びに精算払請求金額の算出内訳!B:B)</f>
        <v>0</v>
      </c>
      <c r="I36" s="260">
        <f t="shared" si="2"/>
        <v>0</v>
      </c>
      <c r="J36" s="256">
        <f>SUMIFS(⑬費用入力シート!G:G,⑬費用入力シート!K:K,"○",⑬費用入力シート!B:B,⑭海外セミナー実施費実績額並びに精算払請求金額の算出内訳!B:B)</f>
        <v>0</v>
      </c>
      <c r="K36" s="259">
        <f t="shared" si="5"/>
        <v>0</v>
      </c>
      <c r="L36" s="325">
        <f t="shared" si="3"/>
        <v>0</v>
      </c>
      <c r="M36" s="325">
        <f t="shared" si="4"/>
        <v>0</v>
      </c>
      <c r="N36" s="341">
        <f>SUM(E36,G36,I36,K36)</f>
        <v>0</v>
      </c>
    </row>
    <row r="37" spans="2:14" ht="24.75" customHeight="1" thickTop="1">
      <c r="B37" s="465" t="s">
        <v>89</v>
      </c>
      <c r="C37" s="258">
        <f t="shared" ref="C37:M37" si="17">SUM(C10:C36)</f>
        <v>0</v>
      </c>
      <c r="D37" s="320"/>
      <c r="E37" s="324"/>
      <c r="F37" s="262">
        <f t="shared" si="17"/>
        <v>0</v>
      </c>
      <c r="G37" s="261">
        <f t="shared" si="17"/>
        <v>0</v>
      </c>
      <c r="H37" s="262">
        <f t="shared" si="17"/>
        <v>0</v>
      </c>
      <c r="I37" s="261">
        <f t="shared" si="17"/>
        <v>0</v>
      </c>
      <c r="J37" s="262">
        <f t="shared" si="17"/>
        <v>0</v>
      </c>
      <c r="K37" s="261">
        <f t="shared" si="17"/>
        <v>0</v>
      </c>
      <c r="L37" s="261">
        <f>SUM(L10:L36)</f>
        <v>0</v>
      </c>
      <c r="M37" s="261">
        <f t="shared" si="17"/>
        <v>0</v>
      </c>
      <c r="N37" s="342">
        <f>SUM(N10:N36)</f>
        <v>0</v>
      </c>
    </row>
    <row r="39" spans="2:14" ht="21.95" customHeight="1">
      <c r="L39" s="563" t="s">
        <v>969</v>
      </c>
    </row>
    <row r="40" spans="2:14" ht="21.95" customHeight="1">
      <c r="L40" s="564">
        <f>ROUND(L37*10/110,0)</f>
        <v>0</v>
      </c>
    </row>
  </sheetData>
  <mergeCells count="12">
    <mergeCell ref="J7:J9"/>
    <mergeCell ref="A2:N2"/>
    <mergeCell ref="F6:G6"/>
    <mergeCell ref="F7:F9"/>
    <mergeCell ref="H6:I6"/>
    <mergeCell ref="H7:H9"/>
    <mergeCell ref="J6:K6"/>
    <mergeCell ref="C6:E6"/>
    <mergeCell ref="D7:D9"/>
    <mergeCell ref="E7:E9"/>
    <mergeCell ref="L6:N8"/>
    <mergeCell ref="C7:C8"/>
  </mergeCells>
  <phoneticPr fontId="1"/>
  <dataValidations count="1">
    <dataValidation type="list" allowBlank="1" showInputMessage="1" showErrorMessage="1" sqref="C6:E6" xr:uid="{32F636CD-A373-4244-9C3C-5D5E93CE0E65}">
      <formula1>$U$1:$U$2</formula1>
    </dataValidation>
  </dataValidations>
  <pageMargins left="0.7" right="0.7" top="0.75" bottom="0.75" header="0.3" footer="0.3"/>
  <pageSetup paperSize="9" scale="65" orientation="portrait"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9" tint="0.59999389629810485"/>
  </sheetPr>
  <dimension ref="A2:T107"/>
  <sheetViews>
    <sheetView showGridLines="0" showZeros="0" view="pageBreakPreview" zoomScaleNormal="85" zoomScaleSheetLayoutView="100" workbookViewId="0">
      <selection activeCell="V8" sqref="V8"/>
    </sheetView>
  </sheetViews>
  <sheetFormatPr defaultColWidth="9" defaultRowHeight="17.25" customHeight="1"/>
  <cols>
    <col min="1" max="1" width="6.375" style="3" bestFit="1" customWidth="1"/>
    <col min="2" max="2" width="3.5" style="3" bestFit="1" customWidth="1"/>
    <col min="3" max="4" width="3.5" style="3" customWidth="1"/>
    <col min="5" max="5" width="4.25" style="3" customWidth="1"/>
    <col min="6" max="6" width="7" style="3" customWidth="1"/>
    <col min="7" max="7" width="4.5" style="3" customWidth="1"/>
    <col min="8" max="8" width="3.375" style="3" customWidth="1"/>
    <col min="9" max="9" width="8.375" style="3" customWidth="1"/>
    <col min="10" max="10" width="4.5" style="3" customWidth="1"/>
    <col min="11" max="11" width="3.375" style="3" bestFit="1" customWidth="1"/>
    <col min="12" max="12" width="3.375" style="3" customWidth="1"/>
    <col min="13" max="13" width="3.375" style="3" bestFit="1" customWidth="1"/>
    <col min="14" max="14" width="4.875" style="3" customWidth="1"/>
    <col min="15" max="15" width="3.375" style="3" bestFit="1" customWidth="1"/>
    <col min="16" max="17" width="9" style="3"/>
    <col min="18" max="19" width="7.125" style="3" customWidth="1"/>
    <col min="20" max="20" width="5.5" style="3" customWidth="1"/>
    <col min="21" max="16384" width="9" style="3"/>
  </cols>
  <sheetData>
    <row r="2" spans="1:20" ht="17.25" customHeight="1">
      <c r="A2" s="599" t="s">
        <v>902</v>
      </c>
      <c r="B2" s="599"/>
      <c r="C2" s="599"/>
      <c r="D2" s="599"/>
      <c r="E2" s="599"/>
      <c r="F2" s="599"/>
      <c r="G2" s="599"/>
      <c r="H2" s="599"/>
      <c r="I2" s="599"/>
      <c r="J2" s="599"/>
      <c r="K2" s="599"/>
      <c r="L2" s="599"/>
      <c r="M2" s="599"/>
      <c r="N2" s="599"/>
      <c r="O2" s="599"/>
      <c r="P2" s="599"/>
      <c r="Q2" s="599"/>
      <c r="R2" s="599"/>
      <c r="S2" s="599"/>
      <c r="T2" s="599"/>
    </row>
    <row r="4" spans="1:20" ht="17.25" customHeight="1">
      <c r="A4" s="857" t="s">
        <v>62</v>
      </c>
      <c r="B4" s="857"/>
      <c r="C4" s="857"/>
      <c r="D4" s="857"/>
      <c r="E4" s="857"/>
      <c r="F4" s="857"/>
      <c r="G4" s="56" t="s">
        <v>26</v>
      </c>
      <c r="H4" s="805" t="str">
        <f>①海外セミナー実施希望申込書!F11</f>
        <v>株式会社AOTS</v>
      </c>
      <c r="I4" s="805"/>
      <c r="J4" s="805"/>
      <c r="K4" s="805"/>
      <c r="L4" s="805"/>
      <c r="M4" s="805"/>
      <c r="N4" s="805"/>
      <c r="O4" s="805"/>
      <c r="P4" s="805"/>
      <c r="Q4" s="805"/>
      <c r="R4" s="806"/>
      <c r="S4" s="851" t="s">
        <v>24</v>
      </c>
      <c r="T4" s="851"/>
    </row>
    <row r="5" spans="1:20" ht="17.25" customHeight="1">
      <c r="A5" s="858"/>
      <c r="B5" s="858"/>
      <c r="C5" s="858"/>
      <c r="D5" s="858"/>
      <c r="E5" s="858"/>
      <c r="F5" s="858"/>
      <c r="G5" s="46" t="s">
        <v>27</v>
      </c>
      <c r="H5" s="803" t="str">
        <f>①海外セミナー実施希望申込書!F12</f>
        <v>AOTS Co., Ltd.</v>
      </c>
      <c r="I5" s="803"/>
      <c r="J5" s="803"/>
      <c r="K5" s="803"/>
      <c r="L5" s="803"/>
      <c r="M5" s="803"/>
      <c r="N5" s="803"/>
      <c r="O5" s="803"/>
      <c r="P5" s="803"/>
      <c r="Q5" s="803"/>
      <c r="R5" s="804"/>
      <c r="S5" s="852" t="str">
        <f>⑤海外セミナー実施計画の概要!R5</f>
        <v>海外セミナー</v>
      </c>
      <c r="T5" s="852"/>
    </row>
    <row r="6" spans="1:20" ht="17.25" customHeight="1">
      <c r="A6" s="68" t="s">
        <v>122</v>
      </c>
      <c r="B6" s="1157" t="s">
        <v>860</v>
      </c>
      <c r="C6" s="1157"/>
      <c r="D6" s="1157"/>
      <c r="E6" s="1157"/>
      <c r="F6" s="1158"/>
      <c r="G6" s="60" t="s">
        <v>26</v>
      </c>
      <c r="H6" s="805" t="str">
        <f>①海外セミナー実施希望申込書!E25</f>
        <v>インドネシア・ジャカルタ</v>
      </c>
      <c r="I6" s="805"/>
      <c r="J6" s="805"/>
      <c r="K6" s="805"/>
      <c r="L6" s="805"/>
      <c r="M6" s="805"/>
      <c r="N6" s="805"/>
      <c r="O6" s="805"/>
      <c r="P6" s="805"/>
      <c r="Q6" s="805"/>
      <c r="R6" s="805"/>
      <c r="S6" s="805"/>
      <c r="T6" s="806"/>
    </row>
    <row r="7" spans="1:20" ht="17.25" customHeight="1">
      <c r="A7" s="48"/>
      <c r="B7" s="25"/>
      <c r="C7" s="25"/>
      <c r="D7" s="25"/>
      <c r="E7" s="25"/>
      <c r="F7" s="67"/>
      <c r="G7" s="43" t="s">
        <v>27</v>
      </c>
      <c r="H7" s="803" t="str">
        <f>①海外セミナー実施希望申込書!E26</f>
        <v>Indonesia, Jakarta</v>
      </c>
      <c r="I7" s="803"/>
      <c r="J7" s="803"/>
      <c r="K7" s="803"/>
      <c r="L7" s="803"/>
      <c r="M7" s="803"/>
      <c r="N7" s="803"/>
      <c r="O7" s="803"/>
      <c r="P7" s="803"/>
      <c r="Q7" s="803"/>
      <c r="R7" s="803"/>
      <c r="S7" s="803"/>
      <c r="T7" s="804"/>
    </row>
    <row r="8" spans="1:20" ht="17.25" customHeight="1">
      <c r="A8" s="68" t="s">
        <v>126</v>
      </c>
      <c r="B8" s="1157" t="s">
        <v>792</v>
      </c>
      <c r="C8" s="1157"/>
      <c r="D8" s="1157"/>
      <c r="E8" s="1157"/>
      <c r="F8" s="1158"/>
      <c r="G8" s="859" t="s">
        <v>26</v>
      </c>
      <c r="H8" s="807" t="str">
        <f>①海外セミナー実施希望申込書!C31</f>
        <v>現場リーダーのための5Sの基本と生産管理研修</v>
      </c>
      <c r="I8" s="807"/>
      <c r="J8" s="807"/>
      <c r="K8" s="807"/>
      <c r="L8" s="807"/>
      <c r="M8" s="807"/>
      <c r="N8" s="807"/>
      <c r="O8" s="807"/>
      <c r="P8" s="807"/>
      <c r="Q8" s="807"/>
      <c r="R8" s="807"/>
      <c r="S8" s="807"/>
      <c r="T8" s="808"/>
    </row>
    <row r="9" spans="1:20" ht="17.25" customHeight="1">
      <c r="A9" s="48"/>
      <c r="B9" s="25"/>
      <c r="C9" s="25"/>
      <c r="D9" s="25"/>
      <c r="E9" s="25"/>
      <c r="F9" s="67"/>
      <c r="G9" s="860"/>
      <c r="H9" s="809"/>
      <c r="I9" s="809"/>
      <c r="J9" s="809"/>
      <c r="K9" s="809"/>
      <c r="L9" s="809"/>
      <c r="M9" s="809"/>
      <c r="N9" s="809"/>
      <c r="O9" s="809"/>
      <c r="P9" s="809"/>
      <c r="Q9" s="809"/>
      <c r="R9" s="809"/>
      <c r="S9" s="809"/>
      <c r="T9" s="810"/>
    </row>
    <row r="10" spans="1:20" ht="17.25" customHeight="1">
      <c r="A10" s="48"/>
      <c r="B10" s="25"/>
      <c r="C10" s="25"/>
      <c r="D10" s="25"/>
      <c r="E10" s="25"/>
      <c r="F10" s="67"/>
      <c r="G10" s="784" t="s">
        <v>27</v>
      </c>
      <c r="H10" s="811" t="str">
        <f>①海外セミナー実施希望申込書!C33</f>
        <v>5S and Production Management Training for Leaders at a Manufacutruing Site</v>
      </c>
      <c r="I10" s="811"/>
      <c r="J10" s="811"/>
      <c r="K10" s="811"/>
      <c r="L10" s="811"/>
      <c r="M10" s="811"/>
      <c r="N10" s="811"/>
      <c r="O10" s="811"/>
      <c r="P10" s="811"/>
      <c r="Q10" s="811"/>
      <c r="R10" s="811"/>
      <c r="S10" s="811"/>
      <c r="T10" s="812"/>
    </row>
    <row r="11" spans="1:20" ht="17.25" customHeight="1">
      <c r="A11" s="51"/>
      <c r="B11" s="64"/>
      <c r="C11" s="64"/>
      <c r="D11" s="64"/>
      <c r="E11" s="64"/>
      <c r="F11" s="65"/>
      <c r="G11" s="859"/>
      <c r="H11" s="813"/>
      <c r="I11" s="813"/>
      <c r="J11" s="813"/>
      <c r="K11" s="813"/>
      <c r="L11" s="813"/>
      <c r="M11" s="813"/>
      <c r="N11" s="813"/>
      <c r="O11" s="813"/>
      <c r="P11" s="813"/>
      <c r="Q11" s="813"/>
      <c r="R11" s="813"/>
      <c r="S11" s="813"/>
      <c r="T11" s="814"/>
    </row>
    <row r="12" spans="1:20" ht="17.25" customHeight="1">
      <c r="A12" s="69" t="s">
        <v>127</v>
      </c>
      <c r="B12" s="891" t="s">
        <v>887</v>
      </c>
      <c r="C12" s="892"/>
      <c r="D12" s="892"/>
      <c r="E12" s="892"/>
      <c r="F12" s="892"/>
      <c r="G12" s="944"/>
      <c r="H12" s="944"/>
      <c r="I12" s="944"/>
      <c r="J12" s="944"/>
      <c r="K12" s="944"/>
      <c r="L12" s="944"/>
      <c r="M12" s="944"/>
      <c r="N12" s="944"/>
      <c r="O12" s="944"/>
      <c r="P12" s="944"/>
      <c r="Q12" s="944"/>
      <c r="R12" s="944"/>
      <c r="S12" s="944"/>
      <c r="T12" s="944"/>
    </row>
    <row r="13" spans="1:20" ht="17.25" customHeight="1">
      <c r="A13" s="50"/>
      <c r="B13" s="869">
        <f>⑤海外セミナー実施計画の概要!B13</f>
        <v>0</v>
      </c>
      <c r="C13" s="869"/>
      <c r="D13" s="869"/>
      <c r="E13" s="869"/>
      <c r="F13" s="869"/>
      <c r="G13" s="547" t="s">
        <v>175</v>
      </c>
      <c r="H13" s="869">
        <f>⑤海外セミナー実施計画の概要!G13</f>
        <v>0</v>
      </c>
      <c r="I13" s="869"/>
      <c r="J13" s="869"/>
      <c r="K13" s="869"/>
      <c r="L13" s="548" t="s">
        <v>169</v>
      </c>
      <c r="M13" s="887">
        <f>⑤海外セミナー実施計画の概要!L13</f>
        <v>5</v>
      </c>
      <c r="N13" s="887"/>
      <c r="O13" s="887"/>
      <c r="P13" s="229" t="s">
        <v>171</v>
      </c>
      <c r="Q13" s="879" t="s">
        <v>965</v>
      </c>
      <c r="R13" s="879"/>
      <c r="S13" s="879"/>
      <c r="T13" s="879"/>
    </row>
    <row r="14" spans="1:20" ht="17.25" customHeight="1">
      <c r="A14" s="26" t="s">
        <v>114</v>
      </c>
      <c r="B14" s="791" t="s">
        <v>888</v>
      </c>
      <c r="C14" s="820"/>
      <c r="D14" s="820"/>
      <c r="E14" s="820"/>
      <c r="F14" s="820"/>
      <c r="G14" s="820"/>
      <c r="H14" s="820"/>
      <c r="I14" s="820"/>
      <c r="J14" s="820"/>
      <c r="K14" s="820"/>
      <c r="L14" s="820"/>
      <c r="M14" s="820"/>
      <c r="N14" s="820"/>
      <c r="O14" s="820"/>
      <c r="P14" s="820"/>
      <c r="Q14" s="820"/>
      <c r="R14" s="820"/>
      <c r="S14" s="820"/>
      <c r="T14" s="820"/>
    </row>
    <row r="15" spans="1:20" ht="17.25" customHeight="1">
      <c r="A15" s="50"/>
      <c r="B15" s="1164">
        <f>①海外セミナー実施希望申込書!J25</f>
        <v>20</v>
      </c>
      <c r="C15" s="1164"/>
      <c r="D15" s="1164"/>
      <c r="E15" s="549" t="s">
        <v>939</v>
      </c>
      <c r="F15" s="550"/>
      <c r="G15" s="1165">
        <v>20</v>
      </c>
      <c r="H15" s="1165"/>
      <c r="I15" s="1165"/>
      <c r="J15" s="549" t="s">
        <v>940</v>
      </c>
      <c r="K15" s="550"/>
      <c r="L15" s="550"/>
      <c r="M15" s="550"/>
      <c r="N15" s="879" t="s">
        <v>964</v>
      </c>
      <c r="O15" s="879"/>
      <c r="P15" s="879"/>
      <c r="Q15" s="879"/>
      <c r="R15" s="550"/>
      <c r="S15" s="550"/>
      <c r="T15" s="535"/>
    </row>
    <row r="16" spans="1:20" ht="17.25" customHeight="1">
      <c r="A16" s="26" t="s">
        <v>129</v>
      </c>
      <c r="B16" s="798" t="s">
        <v>889</v>
      </c>
      <c r="C16" s="944"/>
      <c r="D16" s="944"/>
      <c r="E16" s="944"/>
      <c r="F16" s="944"/>
      <c r="G16" s="944"/>
      <c r="H16" s="944"/>
      <c r="I16" s="944"/>
      <c r="J16" s="944"/>
      <c r="K16" s="944"/>
      <c r="L16" s="944"/>
      <c r="M16" s="944"/>
      <c r="N16" s="944"/>
      <c r="O16" s="944"/>
      <c r="P16" s="944"/>
      <c r="Q16" s="944"/>
      <c r="R16" s="944"/>
      <c r="S16" s="944"/>
      <c r="T16" s="944"/>
    </row>
    <row r="17" spans="1:20" ht="17.25" customHeight="1">
      <c r="A17" s="49"/>
      <c r="B17" s="1160"/>
      <c r="C17" s="1161"/>
      <c r="D17" s="1161"/>
      <c r="E17" s="1161"/>
      <c r="F17" s="1161"/>
      <c r="G17" s="1161"/>
      <c r="H17" s="1161"/>
      <c r="I17" s="1161"/>
      <c r="J17" s="1161"/>
      <c r="K17" s="1161"/>
      <c r="L17" s="1161"/>
      <c r="M17" s="1161"/>
      <c r="N17" s="1161"/>
      <c r="O17" s="1161"/>
      <c r="P17" s="1161"/>
      <c r="Q17" s="1161"/>
      <c r="R17" s="1161"/>
      <c r="S17" s="1161"/>
      <c r="T17" s="1161"/>
    </row>
    <row r="18" spans="1:20" ht="17.25" customHeight="1">
      <c r="A18" s="49"/>
      <c r="B18" s="1162"/>
      <c r="C18" s="1163"/>
      <c r="D18" s="1163"/>
      <c r="E18" s="1163"/>
      <c r="F18" s="1163"/>
      <c r="G18" s="1163"/>
      <c r="H18" s="1163"/>
      <c r="I18" s="1163"/>
      <c r="J18" s="1163"/>
      <c r="K18" s="1163"/>
      <c r="L18" s="1163"/>
      <c r="M18" s="1163"/>
      <c r="N18" s="1163"/>
      <c r="O18" s="1163"/>
      <c r="P18" s="1163"/>
      <c r="Q18" s="1163"/>
      <c r="R18" s="1163"/>
      <c r="S18" s="1163"/>
      <c r="T18" s="1163"/>
    </row>
    <row r="19" spans="1:20" ht="17.25" customHeight="1">
      <c r="A19" s="26" t="s">
        <v>273</v>
      </c>
      <c r="B19" s="798" t="s">
        <v>890</v>
      </c>
      <c r="C19" s="944"/>
      <c r="D19" s="944"/>
      <c r="E19" s="944"/>
      <c r="F19" s="944"/>
      <c r="G19" s="944"/>
      <c r="H19" s="944"/>
      <c r="I19" s="944"/>
      <c r="J19" s="944"/>
      <c r="K19" s="944"/>
      <c r="L19" s="944"/>
      <c r="M19" s="944"/>
      <c r="N19" s="944"/>
      <c r="O19" s="944"/>
      <c r="P19" s="944"/>
      <c r="Q19" s="944"/>
      <c r="R19" s="944"/>
      <c r="S19" s="944"/>
      <c r="T19" s="944"/>
    </row>
    <row r="20" spans="1:20" ht="17.25" customHeight="1">
      <c r="A20" s="49"/>
      <c r="C20" s="21" t="s">
        <v>21</v>
      </c>
      <c r="D20" s="785" t="s">
        <v>274</v>
      </c>
      <c r="E20" s="785"/>
      <c r="F20" s="785"/>
      <c r="G20" s="28" t="s">
        <v>44</v>
      </c>
      <c r="H20" s="785" t="s">
        <v>32</v>
      </c>
      <c r="I20" s="785"/>
      <c r="J20" s="785"/>
      <c r="K20" s="785"/>
      <c r="L20" s="785"/>
      <c r="T20" s="41"/>
    </row>
    <row r="21" spans="1:20" ht="17.25" customHeight="1">
      <c r="A21" s="49"/>
      <c r="G21" s="28" t="s">
        <v>44</v>
      </c>
      <c r="H21" s="785" t="s">
        <v>33</v>
      </c>
      <c r="I21" s="785"/>
      <c r="J21" s="785"/>
      <c r="K21" s="785"/>
      <c r="L21" s="785"/>
      <c r="M21" s="4" t="s">
        <v>169</v>
      </c>
      <c r="N21" s="1159">
        <f>⑤海外セミナー実施計画の概要!M67</f>
        <v>0</v>
      </c>
      <c r="O21" s="1159"/>
      <c r="P21" s="1159"/>
      <c r="Q21" s="1159"/>
      <c r="R21" s="1159"/>
      <c r="S21" s="1159"/>
      <c r="T21" s="41" t="s">
        <v>171</v>
      </c>
    </row>
    <row r="22" spans="1:20" ht="17.25" customHeight="1">
      <c r="A22" s="49"/>
      <c r="G22" s="28" t="s">
        <v>44</v>
      </c>
      <c r="H22" s="785" t="s">
        <v>142</v>
      </c>
      <c r="I22" s="785"/>
      <c r="J22" s="785"/>
      <c r="K22" s="785"/>
      <c r="L22" s="785"/>
      <c r="M22" s="4" t="s">
        <v>169</v>
      </c>
      <c r="N22" s="1159"/>
      <c r="O22" s="1159"/>
      <c r="P22" s="1159"/>
      <c r="Q22" s="1159"/>
      <c r="R22" s="1159"/>
      <c r="S22" s="1159"/>
      <c r="T22" s="41" t="s">
        <v>171</v>
      </c>
    </row>
    <row r="23" spans="1:20" ht="17.25" customHeight="1">
      <c r="A23" s="49"/>
      <c r="G23" s="28" t="s">
        <v>44</v>
      </c>
      <c r="H23" s="785" t="s">
        <v>34</v>
      </c>
      <c r="I23" s="785"/>
      <c r="J23" s="785"/>
      <c r="K23" s="785"/>
      <c r="L23" s="785"/>
      <c r="M23" s="4" t="s">
        <v>169</v>
      </c>
      <c r="N23" s="1159"/>
      <c r="O23" s="1159"/>
      <c r="P23" s="1159"/>
      <c r="Q23" s="1159"/>
      <c r="R23" s="1159"/>
      <c r="S23" s="1159"/>
      <c r="T23" s="41" t="s">
        <v>171</v>
      </c>
    </row>
    <row r="24" spans="1:20" ht="17.25" customHeight="1">
      <c r="A24" s="49"/>
      <c r="C24" s="21" t="s">
        <v>275</v>
      </c>
      <c r="D24" s="785" t="s">
        <v>276</v>
      </c>
      <c r="E24" s="785"/>
      <c r="F24" s="785"/>
      <c r="G24" s="28" t="s">
        <v>44</v>
      </c>
      <c r="H24" s="785" t="s">
        <v>35</v>
      </c>
      <c r="I24" s="785"/>
      <c r="J24" s="785"/>
      <c r="K24" s="785"/>
      <c r="L24" s="785"/>
      <c r="M24" s="4"/>
      <c r="N24" s="40"/>
      <c r="O24" s="40"/>
      <c r="P24" s="40"/>
      <c r="Q24" s="40"/>
      <c r="R24" s="40"/>
      <c r="S24" s="40"/>
      <c r="T24" s="41"/>
    </row>
    <row r="25" spans="1:20" ht="17.25" customHeight="1">
      <c r="A25" s="49"/>
      <c r="G25" s="28" t="s">
        <v>44</v>
      </c>
      <c r="H25" s="785" t="s">
        <v>144</v>
      </c>
      <c r="I25" s="785"/>
      <c r="J25" s="785"/>
      <c r="K25" s="785"/>
      <c r="L25" s="785"/>
      <c r="M25" s="4"/>
      <c r="N25" s="40"/>
      <c r="O25" s="40"/>
      <c r="P25" s="40"/>
      <c r="Q25" s="40"/>
      <c r="R25" s="40"/>
      <c r="S25" s="40"/>
      <c r="T25" s="41"/>
    </row>
    <row r="26" spans="1:20" ht="17.25" customHeight="1">
      <c r="A26" s="49"/>
      <c r="G26" s="28" t="s">
        <v>44</v>
      </c>
      <c r="H26" s="785" t="s">
        <v>145</v>
      </c>
      <c r="I26" s="785"/>
      <c r="J26" s="785"/>
      <c r="K26" s="785"/>
      <c r="L26" s="785"/>
      <c r="M26" s="4" t="s">
        <v>173</v>
      </c>
      <c r="N26" s="1159"/>
      <c r="O26" s="1159"/>
      <c r="P26" s="1159"/>
      <c r="Q26" s="1159"/>
      <c r="R26" s="1159"/>
      <c r="S26" s="1159"/>
      <c r="T26" s="41" t="s">
        <v>171</v>
      </c>
    </row>
    <row r="27" spans="1:20" ht="17.25" customHeight="1">
      <c r="A27" s="49"/>
      <c r="G27" s="28" t="s">
        <v>44</v>
      </c>
      <c r="H27" s="785" t="s">
        <v>34</v>
      </c>
      <c r="I27" s="785"/>
      <c r="J27" s="785"/>
      <c r="K27" s="785"/>
      <c r="L27" s="785"/>
      <c r="M27" s="4" t="s">
        <v>169</v>
      </c>
      <c r="N27" s="1159"/>
      <c r="O27" s="1159"/>
      <c r="P27" s="1159"/>
      <c r="Q27" s="1159"/>
      <c r="R27" s="1159"/>
      <c r="S27" s="1159"/>
      <c r="T27" s="41" t="s">
        <v>171</v>
      </c>
    </row>
    <row r="28" spans="1:20" ht="17.25" customHeight="1">
      <c r="A28" s="129"/>
      <c r="B28" s="976" t="s">
        <v>148</v>
      </c>
      <c r="C28" s="976"/>
      <c r="D28" s="976"/>
      <c r="E28" s="976"/>
      <c r="F28" s="976"/>
      <c r="G28" s="130" t="s">
        <v>75</v>
      </c>
      <c r="H28" s="128" t="s">
        <v>67</v>
      </c>
      <c r="I28" s="128"/>
      <c r="J28" s="555" t="s">
        <v>44</v>
      </c>
      <c r="K28" s="552" t="s">
        <v>66</v>
      </c>
      <c r="L28" s="552"/>
      <c r="M28" s="552"/>
      <c r="N28" s="128"/>
      <c r="O28" s="128"/>
      <c r="P28" s="128"/>
      <c r="Q28" s="128"/>
      <c r="R28" s="128"/>
      <c r="S28" s="128"/>
      <c r="T28" s="131"/>
    </row>
    <row r="29" spans="1:20" ht="17.25" customHeight="1">
      <c r="A29" s="26" t="s">
        <v>54</v>
      </c>
      <c r="B29" s="797" t="s">
        <v>35</v>
      </c>
      <c r="C29" s="797"/>
      <c r="D29" s="797"/>
      <c r="E29" s="797"/>
      <c r="F29" s="797"/>
      <c r="G29" s="797"/>
      <c r="H29" s="797"/>
      <c r="I29" s="797"/>
      <c r="J29" s="797"/>
      <c r="K29" s="797"/>
      <c r="L29" s="797"/>
      <c r="M29" s="797"/>
      <c r="N29" s="797"/>
      <c r="O29" s="797"/>
      <c r="P29" s="797"/>
      <c r="Q29" s="797"/>
      <c r="R29" s="797"/>
      <c r="S29" s="797"/>
      <c r="T29" s="798"/>
    </row>
    <row r="30" spans="1:20" ht="17.25" customHeight="1">
      <c r="A30" s="49"/>
      <c r="B30" s="3" t="s">
        <v>61</v>
      </c>
      <c r="E30" s="126"/>
      <c r="F30" s="184">
        <f>⑤海外セミナー実施計画の概要!E78</f>
        <v>0</v>
      </c>
      <c r="G30" s="185"/>
      <c r="H30" s="185"/>
      <c r="I30" s="185"/>
      <c r="J30" s="185"/>
      <c r="K30" s="185"/>
      <c r="L30" s="185"/>
      <c r="M30" s="185"/>
      <c r="N30" s="185"/>
      <c r="O30" s="185"/>
      <c r="P30" s="185"/>
      <c r="Q30" s="185"/>
      <c r="R30" s="185"/>
      <c r="S30" s="185"/>
      <c r="T30" s="186"/>
    </row>
    <row r="31" spans="1:20" ht="17.25" customHeight="1">
      <c r="A31" s="49"/>
      <c r="B31" s="3" t="s">
        <v>152</v>
      </c>
      <c r="E31" s="126"/>
      <c r="F31" s="1177">
        <f>⑤海外セミナー実施計画の概要!E79</f>
        <v>0</v>
      </c>
      <c r="G31" s="1170"/>
      <c r="H31" s="1170"/>
      <c r="I31" s="1170"/>
      <c r="J31" s="1170"/>
      <c r="K31" s="1170"/>
      <c r="L31" s="1170"/>
      <c r="M31" s="1170"/>
      <c r="N31" s="1170"/>
      <c r="O31" s="1170"/>
      <c r="P31" s="1170"/>
      <c r="Q31" s="1170"/>
      <c r="R31" s="1170"/>
      <c r="S31" s="1170"/>
      <c r="T31" s="1178"/>
    </row>
    <row r="32" spans="1:20" ht="17.25" customHeight="1">
      <c r="A32" s="49"/>
      <c r="B32" s="25" t="s">
        <v>364</v>
      </c>
      <c r="C32" s="25"/>
      <c r="D32" s="25"/>
      <c r="E32" s="126"/>
      <c r="F32" s="1177" t="str">
        <f>⑤海外セミナー実施計画の概要!E80</f>
        <v>Jakarta Rd. 123, Jakarta, Indonesia</v>
      </c>
      <c r="G32" s="1170"/>
      <c r="H32" s="1170"/>
      <c r="I32" s="1170"/>
      <c r="J32" s="1170"/>
      <c r="K32" s="1170"/>
      <c r="L32" s="1170"/>
      <c r="M32" s="1170"/>
      <c r="N32" s="1170"/>
      <c r="O32" s="1170"/>
      <c r="P32" s="1170"/>
      <c r="Q32" s="1170"/>
      <c r="R32" s="1170"/>
      <c r="S32" s="1170"/>
      <c r="T32" s="1178"/>
    </row>
    <row r="33" spans="1:20" ht="17.25" customHeight="1">
      <c r="A33" s="49"/>
      <c r="B33" s="25" t="s">
        <v>363</v>
      </c>
      <c r="C33" s="25"/>
      <c r="D33" s="25"/>
      <c r="E33" s="127"/>
      <c r="F33" s="1177" t="str">
        <f>⑤海外セミナー実施計画の概要!E81</f>
        <v>+62123456789</v>
      </c>
      <c r="G33" s="1170"/>
      <c r="H33" s="1170"/>
      <c r="I33" s="1170"/>
      <c r="J33" s="184"/>
      <c r="K33" s="184"/>
      <c r="L33" s="184"/>
      <c r="M33" s="184"/>
      <c r="N33" s="185"/>
      <c r="O33" s="185"/>
      <c r="P33" s="185"/>
      <c r="Q33" s="185"/>
      <c r="R33" s="184"/>
      <c r="S33" s="184"/>
      <c r="T33" s="187"/>
    </row>
    <row r="34" spans="1:20" ht="17.25" customHeight="1">
      <c r="A34" s="49"/>
      <c r="B34" s="25" t="s">
        <v>74</v>
      </c>
      <c r="C34" s="25"/>
      <c r="D34" s="25"/>
      <c r="E34" s="127"/>
      <c r="F34" s="1177" t="str">
        <f>⑤海外セミナー実施計画の概要!E82</f>
        <v>-</v>
      </c>
      <c r="G34" s="1170"/>
      <c r="H34" s="1170"/>
      <c r="I34" s="1170"/>
      <c r="J34" s="184"/>
      <c r="K34" s="184"/>
      <c r="L34" s="184"/>
      <c r="M34" s="184"/>
      <c r="N34" s="185"/>
      <c r="O34" s="185"/>
      <c r="P34" s="185"/>
      <c r="Q34" s="185"/>
      <c r="R34" s="184"/>
      <c r="S34" s="184"/>
      <c r="T34" s="187"/>
    </row>
    <row r="35" spans="1:20" ht="17.25" customHeight="1">
      <c r="A35" s="49"/>
      <c r="B35" s="3" t="s">
        <v>368</v>
      </c>
      <c r="E35" s="126"/>
      <c r="F35" s="1184">
        <f>⑤海外セミナー実施計画の概要!E83</f>
        <v>0</v>
      </c>
      <c r="G35" s="1168"/>
      <c r="H35" s="1168"/>
      <c r="I35" s="1168"/>
      <c r="J35" s="184"/>
      <c r="K35" s="184"/>
      <c r="L35" s="184"/>
      <c r="M35" s="184"/>
      <c r="N35" s="184"/>
      <c r="O35" s="184"/>
      <c r="P35" s="184"/>
      <c r="Q35" s="184"/>
      <c r="R35" s="184"/>
      <c r="S35" s="184"/>
      <c r="T35" s="187"/>
    </row>
    <row r="36" spans="1:20" ht="17.25" customHeight="1">
      <c r="A36" s="49"/>
      <c r="B36" s="3" t="s">
        <v>374</v>
      </c>
      <c r="E36" s="126"/>
      <c r="F36" s="1184">
        <f>⑤海外セミナー実施計画の概要!E84</f>
        <v>0</v>
      </c>
      <c r="G36" s="1168"/>
      <c r="H36" s="1168"/>
      <c r="I36" s="1168"/>
      <c r="J36" s="184"/>
      <c r="K36" s="184"/>
      <c r="L36" s="184"/>
      <c r="M36" s="184"/>
      <c r="N36" s="184"/>
      <c r="O36" s="184"/>
      <c r="P36" s="184"/>
      <c r="Q36" s="184"/>
      <c r="R36" s="184"/>
      <c r="S36" s="184"/>
      <c r="T36" s="187"/>
    </row>
    <row r="37" spans="1:20" ht="17.25" customHeight="1">
      <c r="A37" s="49"/>
      <c r="B37" s="3" t="s">
        <v>375</v>
      </c>
      <c r="E37" s="126"/>
      <c r="F37" s="1184">
        <f>⑤海外セミナー実施計画の概要!E85</f>
        <v>0</v>
      </c>
      <c r="G37" s="1168"/>
      <c r="H37" s="1168"/>
      <c r="I37" s="1168"/>
      <c r="J37" s="184"/>
      <c r="K37" s="184"/>
      <c r="L37" s="184"/>
      <c r="M37" s="184"/>
      <c r="N37" s="184"/>
      <c r="O37" s="184"/>
      <c r="P37" s="184"/>
      <c r="Q37" s="184"/>
      <c r="R37" s="184"/>
      <c r="S37" s="184"/>
      <c r="T37" s="187"/>
    </row>
    <row r="38" spans="1:20" ht="17.25" customHeight="1">
      <c r="A38" s="49"/>
      <c r="B38" s="3" t="s">
        <v>369</v>
      </c>
      <c r="E38" s="126"/>
      <c r="F38" s="1184" t="str">
        <f>⑤海外セミナー実施計画の概要!E86</f>
        <v>1975年</v>
      </c>
      <c r="G38" s="1168"/>
      <c r="H38" s="184"/>
      <c r="I38" s="184"/>
      <c r="J38" s="184"/>
      <c r="K38" s="184"/>
      <c r="L38" s="184"/>
      <c r="M38" s="184"/>
      <c r="N38" s="184"/>
      <c r="O38" s="184"/>
      <c r="P38" s="184"/>
      <c r="Q38" s="184"/>
      <c r="R38" s="184"/>
      <c r="S38" s="184"/>
      <c r="T38" s="187"/>
    </row>
    <row r="39" spans="1:20" ht="17.25" customHeight="1">
      <c r="A39" s="49"/>
      <c r="B39" s="3" t="s">
        <v>370</v>
      </c>
      <c r="E39" s="126"/>
      <c r="F39" s="1167">
        <f>⑤海外セミナー実施計画の概要!E87</f>
        <v>530</v>
      </c>
      <c r="G39" s="1168"/>
      <c r="H39" s="184"/>
      <c r="I39" s="184"/>
      <c r="J39" s="184"/>
      <c r="K39" s="184"/>
      <c r="L39" s="184"/>
      <c r="M39" s="184"/>
      <c r="N39" s="184"/>
      <c r="O39" s="184"/>
      <c r="P39" s="184"/>
      <c r="Q39" s="184"/>
      <c r="R39" s="184"/>
      <c r="S39" s="184"/>
      <c r="T39" s="187"/>
    </row>
    <row r="40" spans="1:20" ht="17.25" customHeight="1">
      <c r="A40" s="49"/>
      <c r="B40" s="3" t="s">
        <v>371</v>
      </c>
      <c r="E40" s="126"/>
      <c r="F40" s="1169">
        <f>⑤海外セミナー実施計画の概要!E88</f>
        <v>150000</v>
      </c>
      <c r="G40" s="1170"/>
      <c r="H40" s="184"/>
      <c r="I40" s="184"/>
      <c r="J40" s="184"/>
      <c r="K40" s="184"/>
      <c r="L40" s="184"/>
      <c r="M40" s="184"/>
      <c r="N40" s="184"/>
      <c r="O40" s="184"/>
      <c r="P40" s="184"/>
      <c r="Q40" s="184"/>
      <c r="R40" s="184"/>
      <c r="S40" s="184"/>
      <c r="T40" s="187"/>
    </row>
    <row r="41" spans="1:20" ht="17.25" customHeight="1">
      <c r="A41" s="49"/>
      <c r="B41" s="3" t="s">
        <v>372</v>
      </c>
      <c r="E41" s="126"/>
      <c r="F41" s="1171">
        <f>⑤海外セミナー実施計画の概要!E89</f>
        <v>0.49</v>
      </c>
      <c r="G41" s="1168"/>
      <c r="H41" s="184"/>
      <c r="I41" s="184"/>
      <c r="J41" s="184"/>
      <c r="K41" s="184"/>
      <c r="L41" s="184"/>
      <c r="M41" s="184"/>
      <c r="N41" s="184"/>
      <c r="O41" s="184"/>
      <c r="P41" s="184"/>
      <c r="Q41" s="184"/>
      <c r="R41" s="184"/>
      <c r="S41" s="184"/>
      <c r="T41" s="187"/>
    </row>
    <row r="42" spans="1:20" ht="17.25" customHeight="1">
      <c r="A42" s="49"/>
      <c r="B42" s="551" t="s">
        <v>153</v>
      </c>
      <c r="I42" s="1172">
        <f>⑤海外セミナー実施計画の概要!B75</f>
        <v>0</v>
      </c>
      <c r="J42" s="1172"/>
      <c r="K42" s="1172"/>
      <c r="L42" s="1172"/>
      <c r="M42" s="1172"/>
      <c r="N42" s="1172"/>
      <c r="O42" s="1172"/>
      <c r="P42" s="1172"/>
      <c r="Q42" s="1172"/>
      <c r="R42" s="1172"/>
      <c r="S42" s="1172"/>
      <c r="T42" s="41"/>
    </row>
    <row r="43" spans="1:20" ht="10.5" customHeight="1">
      <c r="A43" s="49"/>
      <c r="B43" s="830">
        <f>⑤海外セミナー実施計画の概要!B91</f>
        <v>0</v>
      </c>
      <c r="C43" s="830"/>
      <c r="D43" s="830"/>
      <c r="E43" s="830"/>
      <c r="F43" s="830"/>
      <c r="G43" s="830"/>
      <c r="H43" s="830"/>
      <c r="I43" s="830"/>
      <c r="J43" s="830"/>
      <c r="K43" s="830"/>
      <c r="L43" s="830"/>
      <c r="M43" s="830"/>
      <c r="N43" s="830"/>
      <c r="O43" s="830"/>
      <c r="P43" s="830"/>
      <c r="Q43" s="830"/>
      <c r="R43" s="830"/>
      <c r="S43" s="830"/>
      <c r="T43" s="1174"/>
    </row>
    <row r="44" spans="1:20" ht="6.6" customHeight="1">
      <c r="A44" s="50"/>
      <c r="B44" s="1175"/>
      <c r="C44" s="1175"/>
      <c r="D44" s="1175"/>
      <c r="E44" s="1175"/>
      <c r="F44" s="1175"/>
      <c r="G44" s="1175"/>
      <c r="H44" s="1175"/>
      <c r="I44" s="1175"/>
      <c r="J44" s="1175"/>
      <c r="K44" s="1175"/>
      <c r="L44" s="1175"/>
      <c r="M44" s="1175"/>
      <c r="N44" s="1175"/>
      <c r="O44" s="1175"/>
      <c r="P44" s="1175"/>
      <c r="Q44" s="1175"/>
      <c r="R44" s="1175"/>
      <c r="S44" s="1175"/>
      <c r="T44" s="1176"/>
    </row>
    <row r="45" spans="1:20" ht="17.25" customHeight="1">
      <c r="A45" s="26" t="s">
        <v>277</v>
      </c>
      <c r="B45" s="798" t="s">
        <v>31</v>
      </c>
      <c r="C45" s="944"/>
      <c r="D45" s="944"/>
      <c r="E45" s="944"/>
      <c r="F45" s="944"/>
      <c r="G45" s="944"/>
      <c r="H45" s="944"/>
      <c r="I45" s="944"/>
      <c r="J45" s="944"/>
      <c r="K45" s="944"/>
      <c r="L45" s="944"/>
      <c r="M45" s="944"/>
      <c r="N45" s="944"/>
      <c r="O45" s="944"/>
      <c r="P45" s="944"/>
      <c r="Q45" s="944"/>
      <c r="R45" s="944"/>
      <c r="S45" s="944"/>
      <c r="T45" s="944"/>
    </row>
    <row r="46" spans="1:20" ht="17.25" customHeight="1">
      <c r="A46" s="49"/>
      <c r="B46" s="3" t="s">
        <v>812</v>
      </c>
      <c r="D46" s="315"/>
      <c r="F46" s="542">
        <f>⑤海外セミナー実施計画の概要!E54</f>
        <v>0</v>
      </c>
      <c r="H46" s="785" t="s">
        <v>58</v>
      </c>
      <c r="I46" s="785"/>
      <c r="J46" s="977">
        <f>⑤海外セミナー実施計画の概要!I54</f>
        <v>0</v>
      </c>
      <c r="K46" s="977"/>
      <c r="L46" s="977"/>
      <c r="M46" s="977"/>
      <c r="N46" s="977"/>
      <c r="O46" s="977"/>
      <c r="T46" s="41"/>
    </row>
    <row r="47" spans="1:20" ht="17.25" customHeight="1">
      <c r="A47" s="49"/>
      <c r="B47" s="3" t="s">
        <v>59</v>
      </c>
      <c r="F47" s="1173">
        <f>⑤海外セミナー実施計画の概要!E56</f>
        <v>0</v>
      </c>
      <c r="G47" s="1173"/>
      <c r="H47" s="1173"/>
      <c r="I47" s="1173"/>
      <c r="J47" s="21" t="str">
        <f>⑤海外セミナー実施計画の概要!I56</f>
        <v>⇔</v>
      </c>
      <c r="K47" s="1173">
        <f>⑤海外セミナー実施計画の概要!J56</f>
        <v>0</v>
      </c>
      <c r="L47" s="1173"/>
      <c r="M47" s="1173"/>
      <c r="N47" s="1173"/>
      <c r="O47" s="1173"/>
      <c r="P47" s="1173"/>
      <c r="T47" s="41"/>
    </row>
    <row r="48" spans="1:20" ht="17.25" customHeight="1">
      <c r="A48" s="49"/>
      <c r="B48" s="44"/>
      <c r="C48" s="631" t="s">
        <v>891</v>
      </c>
      <c r="D48" s="631"/>
      <c r="E48" s="631"/>
      <c r="F48" s="631"/>
      <c r="G48" s="631" t="s">
        <v>138</v>
      </c>
      <c r="H48" s="631"/>
      <c r="I48" s="631"/>
      <c r="J48" s="631"/>
      <c r="K48" s="631"/>
      <c r="L48" s="631"/>
      <c r="M48" s="631"/>
      <c r="N48" s="631"/>
      <c r="O48" s="631"/>
      <c r="P48" s="631"/>
      <c r="Q48" s="631"/>
      <c r="R48" s="631" t="s">
        <v>139</v>
      </c>
      <c r="S48" s="631"/>
      <c r="T48" s="631"/>
    </row>
    <row r="49" spans="1:20" ht="17.25" customHeight="1">
      <c r="A49" s="49"/>
      <c r="B49" s="97" t="s">
        <v>130</v>
      </c>
      <c r="C49" s="1152">
        <f>⑤海外セミナー実施計画の概要!C58</f>
        <v>0</v>
      </c>
      <c r="D49" s="1152"/>
      <c r="E49" s="1152"/>
      <c r="F49" s="1152"/>
      <c r="G49" s="1152" t="str">
        <f>⑤海外セミナー実施計画の概要!F58</f>
        <v>●●株式会社　生産本部　部長</v>
      </c>
      <c r="H49" s="1152"/>
      <c r="I49" s="1152"/>
      <c r="J49" s="1152"/>
      <c r="K49" s="1152"/>
      <c r="L49" s="1152"/>
      <c r="M49" s="1152"/>
      <c r="N49" s="1152"/>
      <c r="O49" s="1152"/>
      <c r="P49" s="1152"/>
      <c r="Q49" s="1152"/>
      <c r="R49" s="1153">
        <f>⑤海外セミナー実施計画の概要!Q58</f>
        <v>20</v>
      </c>
      <c r="S49" s="1153"/>
      <c r="T49" s="1153"/>
    </row>
    <row r="50" spans="1:20" ht="17.25" customHeight="1">
      <c r="A50" s="49"/>
      <c r="B50" s="98" t="s">
        <v>131</v>
      </c>
      <c r="C50" s="1155">
        <f>⑤海外セミナー実施計画の概要!C59</f>
        <v>0</v>
      </c>
      <c r="D50" s="1155"/>
      <c r="E50" s="1155"/>
      <c r="F50" s="1155"/>
      <c r="G50" s="1155">
        <f>⑤海外セミナー実施計画の概要!F59</f>
        <v>0</v>
      </c>
      <c r="H50" s="1155"/>
      <c r="I50" s="1155"/>
      <c r="J50" s="1155"/>
      <c r="K50" s="1155"/>
      <c r="L50" s="1155"/>
      <c r="M50" s="1155"/>
      <c r="N50" s="1155"/>
      <c r="O50" s="1155"/>
      <c r="P50" s="1155"/>
      <c r="Q50" s="1155"/>
      <c r="R50" s="1156">
        <f>⑤海外セミナー実施計画の概要!Q59</f>
        <v>0</v>
      </c>
      <c r="S50" s="1156"/>
      <c r="T50" s="1156"/>
    </row>
    <row r="51" spans="1:20" ht="17.25" customHeight="1">
      <c r="A51" s="49"/>
      <c r="B51" s="98" t="s">
        <v>132</v>
      </c>
      <c r="C51" s="1155">
        <f>⑤海外セミナー実施計画の概要!C60</f>
        <v>0</v>
      </c>
      <c r="D51" s="1155"/>
      <c r="E51" s="1155"/>
      <c r="F51" s="1155"/>
      <c r="G51" s="1155">
        <f>⑤海外セミナー実施計画の概要!F60</f>
        <v>0</v>
      </c>
      <c r="H51" s="1155"/>
      <c r="I51" s="1155"/>
      <c r="J51" s="1155"/>
      <c r="K51" s="1155"/>
      <c r="L51" s="1155"/>
      <c r="M51" s="1155"/>
      <c r="N51" s="1155"/>
      <c r="O51" s="1155"/>
      <c r="P51" s="1155"/>
      <c r="Q51" s="1155"/>
      <c r="R51" s="1156">
        <f>⑤海外セミナー実施計画の概要!Q60</f>
        <v>0</v>
      </c>
      <c r="S51" s="1156"/>
      <c r="T51" s="1156"/>
    </row>
    <row r="52" spans="1:20" ht="17.25" customHeight="1">
      <c r="A52" s="50"/>
      <c r="B52" s="71" t="s">
        <v>133</v>
      </c>
      <c r="C52" s="868">
        <f>⑤海外セミナー実施計画の概要!C61</f>
        <v>0</v>
      </c>
      <c r="D52" s="868"/>
      <c r="E52" s="868"/>
      <c r="F52" s="868"/>
      <c r="G52" s="868">
        <f>⑤海外セミナー実施計画の概要!F61</f>
        <v>0</v>
      </c>
      <c r="H52" s="868"/>
      <c r="I52" s="868"/>
      <c r="J52" s="868"/>
      <c r="K52" s="868"/>
      <c r="L52" s="868"/>
      <c r="M52" s="868"/>
      <c r="N52" s="868"/>
      <c r="O52" s="868"/>
      <c r="P52" s="868"/>
      <c r="Q52" s="868"/>
      <c r="R52" s="1166">
        <f>⑤海外セミナー実施計画の概要!Q61</f>
        <v>0</v>
      </c>
      <c r="S52" s="1166"/>
      <c r="T52" s="1166"/>
    </row>
    <row r="53" spans="1:20" ht="17.25" customHeight="1">
      <c r="A53" s="26" t="s">
        <v>56</v>
      </c>
      <c r="B53" s="798" t="s">
        <v>892</v>
      </c>
      <c r="C53" s="944"/>
      <c r="D53" s="944"/>
      <c r="E53" s="944"/>
      <c r="F53" s="944"/>
      <c r="G53" s="944"/>
      <c r="H53" s="944"/>
      <c r="I53" s="944"/>
      <c r="J53" s="944"/>
      <c r="K53" s="944"/>
      <c r="L53" s="944"/>
      <c r="M53" s="944"/>
      <c r="N53" s="944"/>
      <c r="O53" s="944"/>
      <c r="P53" s="944"/>
      <c r="Q53" s="944"/>
      <c r="R53" s="944"/>
      <c r="S53" s="944"/>
      <c r="T53" s="944"/>
    </row>
    <row r="54" spans="1:20" ht="17.25" customHeight="1">
      <c r="A54" s="49"/>
      <c r="B54" s="21" t="s">
        <v>21</v>
      </c>
      <c r="C54" s="977"/>
      <c r="D54" s="977"/>
      <c r="E54" s="977"/>
      <c r="F54" s="977"/>
      <c r="G54" s="977"/>
      <c r="H54" s="977"/>
      <c r="I54" s="977"/>
      <c r="J54" s="977"/>
      <c r="K54" s="977"/>
      <c r="L54" s="977"/>
      <c r="M54" s="977"/>
      <c r="N54" s="977"/>
      <c r="O54" s="977"/>
      <c r="P54" s="977"/>
      <c r="Q54" s="977"/>
      <c r="R54" s="977"/>
      <c r="S54" s="977"/>
      <c r="T54" s="1154"/>
    </row>
    <row r="55" spans="1:20" ht="17.25" customHeight="1">
      <c r="A55" s="49"/>
      <c r="B55" s="21" t="s">
        <v>22</v>
      </c>
      <c r="C55" s="977"/>
      <c r="D55" s="977"/>
      <c r="E55" s="977"/>
      <c r="F55" s="977"/>
      <c r="G55" s="977"/>
      <c r="H55" s="977"/>
      <c r="I55" s="977"/>
      <c r="J55" s="977"/>
      <c r="K55" s="977"/>
      <c r="L55" s="977"/>
      <c r="M55" s="977"/>
      <c r="N55" s="977"/>
      <c r="O55" s="977"/>
      <c r="P55" s="977"/>
      <c r="Q55" s="977"/>
      <c r="R55" s="977"/>
      <c r="S55" s="977"/>
      <c r="T55" s="1154"/>
    </row>
    <row r="56" spans="1:20" ht="17.25" customHeight="1">
      <c r="A56" s="49"/>
      <c r="B56" s="21" t="s">
        <v>23</v>
      </c>
      <c r="C56" s="977"/>
      <c r="D56" s="977"/>
      <c r="E56" s="977"/>
      <c r="F56" s="977"/>
      <c r="G56" s="977"/>
      <c r="H56" s="977"/>
      <c r="I56" s="977"/>
      <c r="J56" s="977"/>
      <c r="K56" s="977"/>
      <c r="L56" s="977"/>
      <c r="M56" s="977"/>
      <c r="N56" s="977"/>
      <c r="O56" s="977"/>
      <c r="P56" s="977"/>
      <c r="Q56" s="977"/>
      <c r="R56" s="977"/>
      <c r="S56" s="977"/>
      <c r="T56" s="1154"/>
    </row>
    <row r="57" spans="1:20" ht="17.25" customHeight="1">
      <c r="A57" s="26" t="s">
        <v>60</v>
      </c>
      <c r="B57" s="798" t="s">
        <v>893</v>
      </c>
      <c r="C57" s="944"/>
      <c r="D57" s="944"/>
      <c r="E57" s="944"/>
      <c r="F57" s="944"/>
      <c r="G57" s="944"/>
      <c r="H57" s="944"/>
      <c r="I57" s="944"/>
      <c r="J57" s="944"/>
      <c r="K57" s="944"/>
      <c r="L57" s="944"/>
      <c r="M57" s="944"/>
      <c r="N57" s="944"/>
      <c r="O57" s="944"/>
      <c r="P57" s="944"/>
      <c r="Q57" s="944"/>
      <c r="R57" s="944"/>
      <c r="S57" s="944"/>
      <c r="T57" s="944"/>
    </row>
    <row r="58" spans="1:20" ht="17.25" customHeight="1">
      <c r="A58" s="49"/>
      <c r="B58" s="21" t="s">
        <v>21</v>
      </c>
      <c r="C58" s="977"/>
      <c r="D58" s="977"/>
      <c r="E58" s="977"/>
      <c r="F58" s="977"/>
      <c r="G58" s="977"/>
      <c r="H58" s="977"/>
      <c r="I58" s="977"/>
      <c r="J58" s="977"/>
      <c r="K58" s="977"/>
      <c r="L58" s="977"/>
      <c r="M58" s="977"/>
      <c r="N58" s="977"/>
      <c r="O58" s="977"/>
      <c r="P58" s="977"/>
      <c r="Q58" s="977"/>
      <c r="R58" s="977"/>
      <c r="S58" s="977"/>
      <c r="T58" s="1154"/>
    </row>
    <row r="59" spans="1:20" ht="17.25" customHeight="1">
      <c r="A59" s="49"/>
      <c r="B59" s="21" t="s">
        <v>22</v>
      </c>
      <c r="C59" s="977"/>
      <c r="D59" s="977"/>
      <c r="E59" s="977"/>
      <c r="F59" s="977"/>
      <c r="G59" s="977"/>
      <c r="H59" s="977"/>
      <c r="I59" s="977"/>
      <c r="J59" s="977"/>
      <c r="K59" s="977"/>
      <c r="L59" s="977"/>
      <c r="M59" s="977"/>
      <c r="N59" s="977"/>
      <c r="O59" s="977"/>
      <c r="P59" s="977"/>
      <c r="Q59" s="977"/>
      <c r="R59" s="977"/>
      <c r="S59" s="977"/>
      <c r="T59" s="1154"/>
    </row>
    <row r="60" spans="1:20" ht="17.25" customHeight="1">
      <c r="A60" s="50"/>
      <c r="B60" s="42" t="s">
        <v>23</v>
      </c>
      <c r="C60" s="1185"/>
      <c r="D60" s="1185"/>
      <c r="E60" s="1185"/>
      <c r="F60" s="1185"/>
      <c r="G60" s="1185"/>
      <c r="H60" s="1185"/>
      <c r="I60" s="1185"/>
      <c r="J60" s="1185"/>
      <c r="K60" s="1185"/>
      <c r="L60" s="1185"/>
      <c r="M60" s="1185"/>
      <c r="N60" s="1185"/>
      <c r="O60" s="1185"/>
      <c r="P60" s="1185"/>
      <c r="Q60" s="1185"/>
      <c r="R60" s="1185"/>
      <c r="S60" s="1185"/>
      <c r="T60" s="1186"/>
    </row>
    <row r="61" spans="1:20" ht="17.25" customHeight="1">
      <c r="A61" s="26" t="s">
        <v>64</v>
      </c>
      <c r="B61" s="797" t="s">
        <v>608</v>
      </c>
      <c r="C61" s="797"/>
      <c r="D61" s="797"/>
      <c r="E61" s="797"/>
      <c r="F61" s="797"/>
      <c r="G61" s="797"/>
      <c r="H61" s="797"/>
      <c r="I61" s="797"/>
      <c r="J61" s="797"/>
      <c r="K61" s="797"/>
      <c r="L61" s="797"/>
      <c r="M61" s="797"/>
      <c r="N61" s="797"/>
      <c r="O61" s="797"/>
      <c r="P61" s="797"/>
      <c r="Q61" s="797"/>
      <c r="R61" s="797"/>
      <c r="S61" s="797"/>
      <c r="T61" s="798"/>
    </row>
    <row r="62" spans="1:20" ht="17.25" customHeight="1">
      <c r="A62" s="49"/>
      <c r="B62" s="21"/>
      <c r="C62" s="945" t="s">
        <v>894</v>
      </c>
      <c r="D62" s="945"/>
      <c r="E62" s="945"/>
      <c r="F62" s="945"/>
      <c r="G62" s="945"/>
      <c r="H62" s="945"/>
      <c r="I62" s="945"/>
      <c r="J62" s="945"/>
      <c r="K62" s="945"/>
      <c r="L62" s="945"/>
      <c r="M62" s="945"/>
      <c r="N62" s="945"/>
      <c r="O62" s="945"/>
      <c r="P62" s="945"/>
      <c r="Q62" s="945"/>
      <c r="R62" s="945"/>
      <c r="S62" s="945"/>
      <c r="T62" s="1181"/>
    </row>
    <row r="63" spans="1:20" ht="17.100000000000001" customHeight="1">
      <c r="A63" s="49"/>
      <c r="C63" s="1182"/>
      <c r="D63" s="1182"/>
      <c r="E63" s="1182"/>
      <c r="F63" s="1182"/>
      <c r="G63" s="1182"/>
      <c r="H63" s="1182"/>
      <c r="I63" s="1182"/>
      <c r="J63" s="1182"/>
      <c r="K63" s="1182"/>
      <c r="L63" s="1182"/>
      <c r="M63" s="1182"/>
      <c r="N63" s="1182"/>
      <c r="O63" s="1182"/>
      <c r="P63" s="1182"/>
      <c r="Q63" s="1182"/>
      <c r="R63" s="1182"/>
      <c r="S63" s="1182"/>
      <c r="T63" s="1183"/>
    </row>
    <row r="64" spans="1:20" ht="17.100000000000001" customHeight="1">
      <c r="A64" s="49"/>
      <c r="C64" s="1182"/>
      <c r="D64" s="1182"/>
      <c r="E64" s="1182"/>
      <c r="F64" s="1182"/>
      <c r="G64" s="1182"/>
      <c r="H64" s="1182"/>
      <c r="I64" s="1182"/>
      <c r="J64" s="1182"/>
      <c r="K64" s="1182"/>
      <c r="L64" s="1182"/>
      <c r="M64" s="1182"/>
      <c r="N64" s="1182"/>
      <c r="O64" s="1182"/>
      <c r="P64" s="1182"/>
      <c r="Q64" s="1182"/>
      <c r="R64" s="1182"/>
      <c r="S64" s="1182"/>
      <c r="T64" s="1183"/>
    </row>
    <row r="65" spans="1:20" ht="17.25" customHeight="1">
      <c r="A65" s="49"/>
      <c r="B65" s="4"/>
      <c r="C65" s="1182"/>
      <c r="D65" s="1182"/>
      <c r="E65" s="1182"/>
      <c r="F65" s="1182"/>
      <c r="G65" s="1182"/>
      <c r="H65" s="1182"/>
      <c r="I65" s="1182"/>
      <c r="J65" s="1182"/>
      <c r="K65" s="1182"/>
      <c r="L65" s="1182"/>
      <c r="M65" s="1182"/>
      <c r="N65" s="1182"/>
      <c r="O65" s="1182"/>
      <c r="P65" s="1182"/>
      <c r="Q65" s="1182"/>
      <c r="R65" s="1182"/>
      <c r="S65" s="1182"/>
      <c r="T65" s="1183"/>
    </row>
    <row r="66" spans="1:20" ht="17.25" customHeight="1">
      <c r="A66" s="49"/>
      <c r="B66" s="21"/>
      <c r="C66" s="945" t="s">
        <v>901</v>
      </c>
      <c r="D66" s="945"/>
      <c r="E66" s="945"/>
      <c r="F66" s="945"/>
      <c r="G66" s="945"/>
      <c r="H66" s="945"/>
      <c r="I66" s="945"/>
      <c r="J66" s="945"/>
      <c r="K66" s="945"/>
      <c r="L66" s="945"/>
      <c r="M66" s="945"/>
      <c r="N66" s="945"/>
      <c r="O66" s="945"/>
      <c r="P66" s="945"/>
      <c r="Q66" s="945"/>
      <c r="R66" s="945"/>
      <c r="S66" s="945"/>
      <c r="T66" s="1181"/>
    </row>
    <row r="67" spans="1:20" ht="17.25" customHeight="1">
      <c r="A67" s="49"/>
      <c r="C67" s="1182"/>
      <c r="D67" s="1182"/>
      <c r="E67" s="1182"/>
      <c r="F67" s="1182"/>
      <c r="G67" s="1182"/>
      <c r="H67" s="1182"/>
      <c r="I67" s="1182"/>
      <c r="J67" s="1182"/>
      <c r="K67" s="1182"/>
      <c r="L67" s="1182"/>
      <c r="M67" s="1182"/>
      <c r="N67" s="1182"/>
      <c r="O67" s="1182"/>
      <c r="P67" s="1182"/>
      <c r="Q67" s="1182"/>
      <c r="R67" s="1182"/>
      <c r="S67" s="1182"/>
      <c r="T67" s="1183"/>
    </row>
    <row r="68" spans="1:20" ht="17.25" customHeight="1">
      <c r="A68" s="49"/>
      <c r="C68" s="1182"/>
      <c r="D68" s="1182"/>
      <c r="E68" s="1182"/>
      <c r="F68" s="1182"/>
      <c r="G68" s="1182"/>
      <c r="H68" s="1182"/>
      <c r="I68" s="1182"/>
      <c r="J68" s="1182"/>
      <c r="K68" s="1182"/>
      <c r="L68" s="1182"/>
      <c r="M68" s="1182"/>
      <c r="N68" s="1182"/>
      <c r="O68" s="1182"/>
      <c r="P68" s="1182"/>
      <c r="Q68" s="1182"/>
      <c r="R68" s="1182"/>
      <c r="S68" s="1182"/>
      <c r="T68" s="1183"/>
    </row>
    <row r="69" spans="1:20" ht="17.25" customHeight="1">
      <c r="A69" s="49"/>
      <c r="B69" s="4"/>
      <c r="C69" s="1182"/>
      <c r="D69" s="1182"/>
      <c r="E69" s="1182"/>
      <c r="F69" s="1182"/>
      <c r="G69" s="1182"/>
      <c r="H69" s="1182"/>
      <c r="I69" s="1182"/>
      <c r="J69" s="1182"/>
      <c r="K69" s="1182"/>
      <c r="L69" s="1182"/>
      <c r="M69" s="1182"/>
      <c r="N69" s="1182"/>
      <c r="O69" s="1182"/>
      <c r="P69" s="1182"/>
      <c r="Q69" s="1182"/>
      <c r="R69" s="1182"/>
      <c r="S69" s="1182"/>
      <c r="T69" s="1183"/>
    </row>
    <row r="70" spans="1:20" s="315" customFormat="1" ht="7.5" customHeight="1">
      <c r="A70" s="311"/>
      <c r="B70" s="312"/>
      <c r="C70" s="313"/>
      <c r="D70" s="313"/>
      <c r="E70" s="313"/>
      <c r="F70" s="313"/>
      <c r="G70" s="313"/>
      <c r="H70" s="313"/>
      <c r="I70" s="313"/>
      <c r="J70" s="313"/>
      <c r="K70" s="313"/>
      <c r="L70" s="313"/>
      <c r="M70" s="313"/>
      <c r="N70" s="313"/>
      <c r="O70" s="313"/>
      <c r="P70" s="313"/>
      <c r="Q70" s="313"/>
      <c r="R70" s="313"/>
      <c r="S70" s="313"/>
      <c r="T70" s="314"/>
    </row>
    <row r="71" spans="1:20" ht="17.25" customHeight="1">
      <c r="A71" s="49"/>
      <c r="B71" s="21" t="s">
        <v>609</v>
      </c>
      <c r="C71" s="945" t="s">
        <v>895</v>
      </c>
      <c r="D71" s="945"/>
      <c r="E71" s="945"/>
      <c r="F71" s="945"/>
      <c r="G71" s="945"/>
      <c r="H71" s="945"/>
      <c r="I71" s="945"/>
      <c r="J71" s="945"/>
      <c r="K71" s="945"/>
      <c r="L71" s="945"/>
      <c r="M71" s="945"/>
      <c r="N71" s="945"/>
      <c r="O71" s="945"/>
      <c r="P71" s="945"/>
      <c r="Q71" s="945"/>
      <c r="R71" s="945"/>
      <c r="S71" s="945"/>
      <c r="T71" s="1181"/>
    </row>
    <row r="72" spans="1:20" ht="10.5" customHeight="1">
      <c r="A72" s="49"/>
      <c r="B72" s="21"/>
      <c r="C72" s="100"/>
      <c r="D72" s="100"/>
      <c r="E72" s="100"/>
      <c r="F72" s="100"/>
      <c r="G72" s="100"/>
      <c r="H72" s="100"/>
      <c r="I72" s="100"/>
      <c r="J72" s="100"/>
      <c r="K72" s="100"/>
      <c r="L72" s="100"/>
      <c r="M72" s="100"/>
      <c r="N72" s="100"/>
      <c r="O72" s="100"/>
      <c r="P72" s="100"/>
      <c r="Q72" s="100"/>
      <c r="R72" s="100"/>
      <c r="S72" s="100"/>
      <c r="T72" s="302"/>
    </row>
    <row r="73" spans="1:20" ht="22.5" customHeight="1">
      <c r="A73" s="49"/>
      <c r="B73" s="21"/>
      <c r="C73" s="316" t="s">
        <v>610</v>
      </c>
      <c r="D73" s="100"/>
      <c r="E73" s="100"/>
      <c r="F73" s="100"/>
      <c r="G73" s="100"/>
      <c r="H73" s="100"/>
      <c r="I73" s="100"/>
      <c r="J73" s="100"/>
      <c r="K73" s="100"/>
      <c r="L73" s="100"/>
      <c r="M73" s="100"/>
      <c r="N73" s="100"/>
      <c r="O73" s="100"/>
      <c r="P73" s="100"/>
      <c r="Q73" s="100"/>
      <c r="R73" s="100"/>
      <c r="S73" s="100"/>
      <c r="T73" s="302"/>
    </row>
    <row r="74" spans="1:20" ht="15.75" customHeight="1">
      <c r="A74" s="49"/>
      <c r="B74" s="21"/>
      <c r="C74" s="100"/>
      <c r="D74" s="100"/>
      <c r="E74" s="100"/>
      <c r="F74" s="100"/>
      <c r="G74" s="100"/>
      <c r="H74" s="100"/>
      <c r="I74" s="100"/>
      <c r="J74" s="100"/>
      <c r="K74" s="100"/>
      <c r="L74" s="100"/>
      <c r="M74" s="100"/>
      <c r="N74" s="100"/>
      <c r="O74" s="100"/>
      <c r="P74" s="100"/>
      <c r="Q74" s="100"/>
      <c r="R74" s="100"/>
      <c r="S74" s="100"/>
      <c r="T74" s="302"/>
    </row>
    <row r="75" spans="1:20" ht="17.25" customHeight="1">
      <c r="A75" s="49"/>
      <c r="C75" s="1179"/>
      <c r="D75" s="1179"/>
      <c r="E75" s="1179"/>
      <c r="F75" s="1179"/>
      <c r="G75" s="1179"/>
      <c r="H75" s="1179"/>
      <c r="I75" s="1179"/>
      <c r="J75" s="1179"/>
      <c r="K75" s="1179"/>
      <c r="L75" s="1179"/>
      <c r="M75" s="1179"/>
      <c r="N75" s="1179"/>
      <c r="O75" s="1179"/>
      <c r="P75" s="1179"/>
      <c r="Q75" s="1179"/>
      <c r="R75" s="1179"/>
      <c r="S75" s="1179"/>
      <c r="T75" s="1180"/>
    </row>
    <row r="76" spans="1:20" ht="17.25" customHeight="1">
      <c r="A76" s="49"/>
      <c r="C76" s="1179"/>
      <c r="D76" s="1179"/>
      <c r="E76" s="1179"/>
      <c r="F76" s="1179"/>
      <c r="G76" s="1179"/>
      <c r="H76" s="1179"/>
      <c r="I76" s="1179"/>
      <c r="J76" s="1179"/>
      <c r="K76" s="1179"/>
      <c r="L76" s="1179"/>
      <c r="M76" s="1179"/>
      <c r="N76" s="1179"/>
      <c r="O76" s="1179"/>
      <c r="P76" s="1179"/>
      <c r="Q76" s="1179"/>
      <c r="R76" s="1179"/>
      <c r="S76" s="1179"/>
      <c r="T76" s="1180"/>
    </row>
    <row r="77" spans="1:20" ht="17.25" customHeight="1">
      <c r="A77" s="49"/>
      <c r="B77" s="4"/>
      <c r="C77" s="1179"/>
      <c r="D77" s="1179"/>
      <c r="E77" s="1179"/>
      <c r="F77" s="1179"/>
      <c r="G77" s="1179"/>
      <c r="H77" s="1179"/>
      <c r="I77" s="1179"/>
      <c r="J77" s="1179"/>
      <c r="K77" s="1179"/>
      <c r="L77" s="1179"/>
      <c r="M77" s="1179"/>
      <c r="N77" s="1179"/>
      <c r="O77" s="1179"/>
      <c r="P77" s="1179"/>
      <c r="Q77" s="1179"/>
      <c r="R77" s="1179"/>
      <c r="S77" s="1179"/>
      <c r="T77" s="1180"/>
    </row>
    <row r="78" spans="1:20" s="315" customFormat="1" ht="17.25" customHeight="1">
      <c r="A78" s="311"/>
      <c r="B78" s="312"/>
      <c r="C78" s="313"/>
      <c r="D78" s="313"/>
      <c r="E78" s="313"/>
      <c r="F78" s="313"/>
      <c r="G78" s="313"/>
      <c r="H78" s="313"/>
      <c r="I78" s="313"/>
      <c r="J78" s="313"/>
      <c r="K78" s="313"/>
      <c r="L78" s="313"/>
      <c r="M78" s="313"/>
      <c r="N78" s="313"/>
      <c r="O78" s="313"/>
      <c r="P78" s="313"/>
      <c r="Q78" s="313"/>
      <c r="R78" s="313"/>
      <c r="S78" s="313"/>
      <c r="T78" s="314"/>
    </row>
    <row r="79" spans="1:20" ht="17.25" customHeight="1">
      <c r="A79" s="49"/>
      <c r="B79" s="21" t="s">
        <v>22</v>
      </c>
      <c r="C79" s="945" t="s">
        <v>896</v>
      </c>
      <c r="D79" s="945"/>
      <c r="E79" s="945"/>
      <c r="F79" s="945"/>
      <c r="G79" s="945"/>
      <c r="H79" s="945"/>
      <c r="I79" s="945"/>
      <c r="J79" s="945"/>
      <c r="K79" s="945"/>
      <c r="L79" s="945"/>
      <c r="M79" s="945"/>
      <c r="N79" s="945"/>
      <c r="O79" s="945"/>
      <c r="P79" s="945"/>
      <c r="Q79" s="945"/>
      <c r="R79" s="945"/>
      <c r="S79" s="945"/>
      <c r="T79" s="1181"/>
    </row>
    <row r="80" spans="1:20" ht="17.25" customHeight="1">
      <c r="A80" s="49"/>
      <c r="B80" s="21"/>
      <c r="C80" s="100"/>
      <c r="D80" s="100"/>
      <c r="E80" s="100"/>
      <c r="F80" s="100"/>
      <c r="G80" s="100"/>
      <c r="H80" s="100"/>
      <c r="I80" s="100"/>
      <c r="J80" s="100"/>
      <c r="K80" s="100"/>
      <c r="L80" s="100"/>
      <c r="M80" s="100"/>
      <c r="N80" s="100"/>
      <c r="O80" s="100"/>
      <c r="P80" s="100"/>
      <c r="Q80" s="100"/>
      <c r="R80" s="100"/>
      <c r="S80" s="100"/>
      <c r="T80" s="302"/>
    </row>
    <row r="81" spans="1:20" ht="39" customHeight="1">
      <c r="A81" s="49"/>
      <c r="B81" s="21"/>
      <c r="C81" s="316" t="s">
        <v>610</v>
      </c>
      <c r="D81" s="100"/>
      <c r="E81" s="100"/>
      <c r="F81" s="100"/>
      <c r="G81" s="100"/>
      <c r="H81" s="100"/>
      <c r="I81" s="100"/>
      <c r="J81" s="100"/>
      <c r="K81" s="100"/>
      <c r="L81" s="100"/>
      <c r="M81" s="100"/>
      <c r="N81" s="100"/>
      <c r="O81" s="100"/>
      <c r="P81" s="100"/>
      <c r="Q81" s="100"/>
      <c r="R81" s="100"/>
      <c r="S81" s="100"/>
      <c r="T81" s="302"/>
    </row>
    <row r="82" spans="1:20" ht="17.25" customHeight="1">
      <c r="A82" s="49"/>
      <c r="C82" s="1179"/>
      <c r="D82" s="1179"/>
      <c r="E82" s="1179"/>
      <c r="F82" s="1179"/>
      <c r="G82" s="1179"/>
      <c r="H82" s="1179"/>
      <c r="I82" s="1179"/>
      <c r="J82" s="1179"/>
      <c r="K82" s="1179"/>
      <c r="L82" s="1179"/>
      <c r="M82" s="1179"/>
      <c r="N82" s="1179"/>
      <c r="O82" s="1179"/>
      <c r="P82" s="1179"/>
      <c r="Q82" s="1179"/>
      <c r="R82" s="1179"/>
      <c r="S82" s="1179"/>
      <c r="T82" s="1180"/>
    </row>
    <row r="83" spans="1:20" ht="17.100000000000001" customHeight="1">
      <c r="A83" s="49"/>
      <c r="B83" s="4"/>
      <c r="C83" s="1179"/>
      <c r="D83" s="1179"/>
      <c r="E83" s="1179"/>
      <c r="F83" s="1179"/>
      <c r="G83" s="1179"/>
      <c r="H83" s="1179"/>
      <c r="I83" s="1179"/>
      <c r="J83" s="1179"/>
      <c r="K83" s="1179"/>
      <c r="L83" s="1179"/>
      <c r="M83" s="1179"/>
      <c r="N83" s="1179"/>
      <c r="O83" s="1179"/>
      <c r="P83" s="1179"/>
      <c r="Q83" s="1179"/>
      <c r="R83" s="1179"/>
      <c r="S83" s="1179"/>
      <c r="T83" s="1180"/>
    </row>
    <row r="84" spans="1:20" ht="17.100000000000001" customHeight="1">
      <c r="A84" s="49"/>
      <c r="B84" s="4"/>
      <c r="C84" s="274"/>
      <c r="D84" s="274"/>
      <c r="E84" s="274"/>
      <c r="F84" s="274"/>
      <c r="G84" s="274"/>
      <c r="H84" s="274"/>
      <c r="I84" s="274"/>
      <c r="J84" s="274"/>
      <c r="K84" s="274"/>
      <c r="L84" s="274"/>
      <c r="M84" s="274"/>
      <c r="N84" s="274"/>
      <c r="O84" s="274"/>
      <c r="P84" s="274"/>
      <c r="Q84" s="274"/>
      <c r="R84" s="274"/>
      <c r="S84" s="274"/>
      <c r="T84" s="275"/>
    </row>
    <row r="85" spans="1:20" ht="17.25" customHeight="1">
      <c r="A85" s="49"/>
      <c r="B85" s="21" t="s">
        <v>23</v>
      </c>
      <c r="C85" s="945" t="s">
        <v>611</v>
      </c>
      <c r="D85" s="945"/>
      <c r="E85" s="945"/>
      <c r="F85" s="945"/>
      <c r="G85" s="945"/>
      <c r="H85" s="945"/>
      <c r="I85" s="945"/>
      <c r="J85" s="945"/>
      <c r="K85" s="945"/>
      <c r="L85" s="945"/>
      <c r="M85" s="945"/>
      <c r="N85" s="945"/>
      <c r="O85" s="945"/>
      <c r="P85" s="945"/>
      <c r="Q85" s="945"/>
      <c r="R85" s="945"/>
      <c r="S85" s="945"/>
      <c r="T85" s="1181"/>
    </row>
    <row r="86" spans="1:20" ht="30" customHeight="1">
      <c r="A86" s="49"/>
      <c r="B86" s="21"/>
      <c r="C86" s="316" t="s">
        <v>610</v>
      </c>
      <c r="D86" s="100"/>
      <c r="E86" s="100"/>
      <c r="F86" s="100"/>
      <c r="G86" s="100"/>
      <c r="H86" s="100"/>
      <c r="I86" s="100"/>
      <c r="J86" s="100"/>
      <c r="K86" s="100"/>
      <c r="L86" s="100"/>
      <c r="M86" s="100"/>
      <c r="N86" s="100"/>
      <c r="O86" s="100"/>
      <c r="P86" s="100"/>
      <c r="Q86" s="100"/>
      <c r="R86" s="100"/>
      <c r="S86" s="100"/>
      <c r="T86" s="302"/>
    </row>
    <row r="87" spans="1:20" ht="17.25" customHeight="1">
      <c r="A87" s="49"/>
      <c r="C87" s="1179"/>
      <c r="D87" s="1179"/>
      <c r="E87" s="1179"/>
      <c r="F87" s="1179"/>
      <c r="G87" s="1179"/>
      <c r="H87" s="1179"/>
      <c r="I87" s="1179"/>
      <c r="J87" s="1179"/>
      <c r="K87" s="1179"/>
      <c r="L87" s="1179"/>
      <c r="M87" s="1179"/>
      <c r="N87" s="1179"/>
      <c r="O87" s="1179"/>
      <c r="P87" s="1179"/>
      <c r="Q87" s="1179"/>
      <c r="R87" s="1179"/>
      <c r="S87" s="1179"/>
      <c r="T87" s="1180"/>
    </row>
    <row r="88" spans="1:20" ht="20.100000000000001" customHeight="1">
      <c r="A88" s="49"/>
      <c r="B88" s="4"/>
      <c r="C88" s="1179"/>
      <c r="D88" s="1179"/>
      <c r="E88" s="1179"/>
      <c r="F88" s="1179"/>
      <c r="G88" s="1179"/>
      <c r="H88" s="1179"/>
      <c r="I88" s="1179"/>
      <c r="J88" s="1179"/>
      <c r="K88" s="1179"/>
      <c r="L88" s="1179"/>
      <c r="M88" s="1179"/>
      <c r="N88" s="1179"/>
      <c r="O88" s="1179"/>
      <c r="P88" s="1179"/>
      <c r="Q88" s="1179"/>
      <c r="R88" s="1179"/>
      <c r="S88" s="1179"/>
      <c r="T88" s="1180"/>
    </row>
    <row r="89" spans="1:20" ht="17.25" customHeight="1">
      <c r="A89" s="49"/>
      <c r="B89" s="4"/>
      <c r="C89" s="274"/>
      <c r="D89" s="274"/>
      <c r="E89" s="274"/>
      <c r="F89" s="274"/>
      <c r="G89" s="274"/>
      <c r="H89" s="274"/>
      <c r="I89" s="274"/>
      <c r="J89" s="274"/>
      <c r="K89" s="274"/>
      <c r="L89" s="274"/>
      <c r="M89" s="274"/>
      <c r="N89" s="274"/>
      <c r="O89" s="274"/>
      <c r="P89" s="274"/>
      <c r="Q89" s="274"/>
      <c r="R89" s="274"/>
      <c r="S89" s="274"/>
      <c r="T89" s="275"/>
    </row>
    <row r="90" spans="1:20" ht="17.25" customHeight="1">
      <c r="A90" s="49"/>
      <c r="B90" s="21" t="s">
        <v>133</v>
      </c>
      <c r="C90" s="945" t="s">
        <v>900</v>
      </c>
      <c r="D90" s="945"/>
      <c r="E90" s="945"/>
      <c r="F90" s="945"/>
      <c r="G90" s="945"/>
      <c r="H90" s="945"/>
      <c r="I90" s="945"/>
      <c r="J90" s="945"/>
      <c r="K90" s="945"/>
      <c r="L90" s="945"/>
      <c r="M90" s="945"/>
      <c r="N90" s="945"/>
      <c r="O90" s="945"/>
      <c r="P90" s="945"/>
      <c r="Q90" s="945"/>
      <c r="R90" s="945"/>
      <c r="S90" s="945"/>
      <c r="T90" s="1181"/>
    </row>
    <row r="91" spans="1:20" ht="17.25" customHeight="1">
      <c r="A91" s="49"/>
      <c r="B91" s="21"/>
      <c r="C91" s="100"/>
      <c r="D91" s="100"/>
      <c r="E91" s="100"/>
      <c r="F91" s="100"/>
      <c r="G91" s="100"/>
      <c r="H91" s="100"/>
      <c r="I91" s="100"/>
      <c r="J91" s="100"/>
      <c r="K91" s="100"/>
      <c r="L91" s="100"/>
      <c r="M91" s="100"/>
      <c r="N91" s="100"/>
      <c r="O91" s="100"/>
      <c r="P91" s="100"/>
      <c r="Q91" s="100"/>
      <c r="R91" s="100"/>
      <c r="S91" s="100"/>
      <c r="T91" s="302"/>
    </row>
    <row r="92" spans="1:20" ht="38.1" customHeight="1">
      <c r="A92" s="49"/>
      <c r="B92" s="21"/>
      <c r="C92" s="316" t="s">
        <v>610</v>
      </c>
      <c r="D92" s="100"/>
      <c r="E92" s="100"/>
      <c r="F92" s="100"/>
      <c r="G92" s="100"/>
      <c r="H92" s="100"/>
      <c r="I92" s="100"/>
      <c r="J92" s="100"/>
      <c r="K92" s="100"/>
      <c r="L92" s="100"/>
      <c r="M92" s="100"/>
      <c r="N92" s="100"/>
      <c r="O92" s="100"/>
      <c r="P92" s="100"/>
      <c r="Q92" s="100"/>
      <c r="R92" s="100"/>
      <c r="S92" s="100"/>
      <c r="T92" s="302"/>
    </row>
    <row r="93" spans="1:20" ht="17.25" customHeight="1">
      <c r="A93" s="49"/>
      <c r="C93" s="1179"/>
      <c r="D93" s="1179"/>
      <c r="E93" s="1179"/>
      <c r="F93" s="1179"/>
      <c r="G93" s="1179"/>
      <c r="H93" s="1179"/>
      <c r="I93" s="1179"/>
      <c r="J93" s="1179"/>
      <c r="K93" s="1179"/>
      <c r="L93" s="1179"/>
      <c r="M93" s="1179"/>
      <c r="N93" s="1179"/>
      <c r="O93" s="1179"/>
      <c r="P93" s="1179"/>
      <c r="Q93" s="1179"/>
      <c r="R93" s="1179"/>
      <c r="S93" s="1179"/>
      <c r="T93" s="1180"/>
    </row>
    <row r="94" spans="1:20" ht="27" customHeight="1">
      <c r="A94" s="49"/>
      <c r="B94" s="4"/>
      <c r="C94" s="1179"/>
      <c r="D94" s="1179"/>
      <c r="E94" s="1179"/>
      <c r="F94" s="1179"/>
      <c r="G94" s="1179"/>
      <c r="H94" s="1179"/>
      <c r="I94" s="1179"/>
      <c r="J94" s="1179"/>
      <c r="K94" s="1179"/>
      <c r="L94" s="1179"/>
      <c r="M94" s="1179"/>
      <c r="N94" s="1179"/>
      <c r="O94" s="1179"/>
      <c r="P94" s="1179"/>
      <c r="Q94" s="1179"/>
      <c r="R94" s="1179"/>
      <c r="S94" s="1179"/>
      <c r="T94" s="1180"/>
    </row>
    <row r="95" spans="1:20" ht="17.100000000000001" customHeight="1">
      <c r="A95" s="49"/>
      <c r="B95" s="4"/>
      <c r="C95" s="274"/>
      <c r="D95" s="274"/>
      <c r="E95" s="274"/>
      <c r="F95" s="274"/>
      <c r="G95" s="274"/>
      <c r="H95" s="274"/>
      <c r="I95" s="274"/>
      <c r="J95" s="274"/>
      <c r="K95" s="274"/>
      <c r="L95" s="274"/>
      <c r="M95" s="274"/>
      <c r="N95" s="274"/>
      <c r="O95" s="274"/>
      <c r="P95" s="274"/>
      <c r="Q95" s="274"/>
      <c r="R95" s="274"/>
      <c r="S95" s="274"/>
      <c r="T95" s="275"/>
    </row>
    <row r="96" spans="1:20" ht="12.6" customHeight="1">
      <c r="A96" s="49"/>
      <c r="B96" s="4"/>
      <c r="C96" s="274"/>
      <c r="D96" s="274"/>
      <c r="E96" s="274"/>
      <c r="F96" s="274"/>
      <c r="G96" s="274"/>
      <c r="H96" s="274"/>
      <c r="I96" s="274"/>
      <c r="J96" s="274"/>
      <c r="K96" s="274"/>
      <c r="L96" s="274"/>
      <c r="M96" s="274"/>
      <c r="N96" s="274"/>
      <c r="O96" s="274"/>
      <c r="P96" s="274"/>
      <c r="Q96" s="274"/>
      <c r="R96" s="274"/>
      <c r="S96" s="274"/>
      <c r="T96" s="275"/>
    </row>
    <row r="97" spans="1:20" ht="17.25" customHeight="1">
      <c r="A97" s="49"/>
      <c r="B97" s="21" t="s">
        <v>278</v>
      </c>
      <c r="C97" s="945" t="s">
        <v>279</v>
      </c>
      <c r="D97" s="945"/>
      <c r="E97" s="945"/>
      <c r="F97" s="945"/>
      <c r="G97" s="945"/>
      <c r="H97" s="945"/>
      <c r="I97" s="945"/>
      <c r="J97" s="945"/>
      <c r="K97" s="945"/>
      <c r="L97" s="945"/>
      <c r="M97" s="945"/>
      <c r="N97" s="945"/>
      <c r="O97" s="945"/>
      <c r="P97" s="945"/>
      <c r="Q97" s="945"/>
      <c r="R97" s="945"/>
      <c r="S97" s="945"/>
      <c r="T97" s="1181"/>
    </row>
    <row r="98" spans="1:20" ht="17.25" customHeight="1">
      <c r="A98" s="49"/>
      <c r="C98" s="1179"/>
      <c r="D98" s="1179"/>
      <c r="E98" s="1179"/>
      <c r="F98" s="1179"/>
      <c r="G98" s="1179"/>
      <c r="H98" s="1179"/>
      <c r="I98" s="1179"/>
      <c r="J98" s="1179"/>
      <c r="K98" s="1179"/>
      <c r="L98" s="1179"/>
      <c r="M98" s="1179"/>
      <c r="N98" s="1179"/>
      <c r="O98" s="1179"/>
      <c r="P98" s="1179"/>
      <c r="Q98" s="1179"/>
      <c r="R98" s="1179"/>
      <c r="S98" s="1179"/>
      <c r="T98" s="1180"/>
    </row>
    <row r="99" spans="1:20" ht="17.25" customHeight="1">
      <c r="A99" s="49"/>
      <c r="C99" s="1179"/>
      <c r="D99" s="1179"/>
      <c r="E99" s="1179"/>
      <c r="F99" s="1179"/>
      <c r="G99" s="1179"/>
      <c r="H99" s="1179"/>
      <c r="I99" s="1179"/>
      <c r="J99" s="1179"/>
      <c r="K99" s="1179"/>
      <c r="L99" s="1179"/>
      <c r="M99" s="1179"/>
      <c r="N99" s="1179"/>
      <c r="O99" s="1179"/>
      <c r="P99" s="1179"/>
      <c r="Q99" s="1179"/>
      <c r="R99" s="1179"/>
      <c r="S99" s="1179"/>
      <c r="T99" s="1180"/>
    </row>
    <row r="100" spans="1:20" ht="17.25" customHeight="1">
      <c r="A100" s="50"/>
      <c r="B100" s="45"/>
      <c r="C100" s="1187"/>
      <c r="D100" s="1187"/>
      <c r="E100" s="1187"/>
      <c r="F100" s="1187"/>
      <c r="G100" s="1187"/>
      <c r="H100" s="1187"/>
      <c r="I100" s="1187"/>
      <c r="J100" s="1187"/>
      <c r="K100" s="1187"/>
      <c r="L100" s="1187"/>
      <c r="M100" s="1187"/>
      <c r="N100" s="1187"/>
      <c r="O100" s="1187"/>
      <c r="P100" s="1187"/>
      <c r="Q100" s="1187"/>
      <c r="R100" s="1187"/>
      <c r="S100" s="1187"/>
      <c r="T100" s="1160"/>
    </row>
    <row r="101" spans="1:20" ht="17.25" customHeight="1">
      <c r="A101" s="26" t="s">
        <v>69</v>
      </c>
      <c r="B101" s="797" t="s">
        <v>280</v>
      </c>
      <c r="C101" s="797"/>
      <c r="D101" s="797"/>
      <c r="E101" s="797"/>
      <c r="F101" s="797"/>
      <c r="G101" s="797"/>
      <c r="H101" s="797"/>
      <c r="I101" s="797"/>
      <c r="J101" s="797"/>
      <c r="K101" s="797"/>
      <c r="L101" s="797"/>
      <c r="M101" s="797"/>
      <c r="N101" s="797"/>
      <c r="O101" s="797"/>
      <c r="P101" s="797"/>
      <c r="Q101" s="797"/>
      <c r="R101" s="797"/>
      <c r="S101" s="797"/>
      <c r="T101" s="798"/>
    </row>
    <row r="102" spans="1:20" ht="17.25" customHeight="1">
      <c r="A102" s="49"/>
      <c r="B102" s="530" t="s">
        <v>1</v>
      </c>
      <c r="C102" s="207" t="s">
        <v>897</v>
      </c>
      <c r="D102" s="207"/>
      <c r="E102" s="207"/>
      <c r="T102" s="41"/>
    </row>
    <row r="103" spans="1:20" ht="17.25" customHeight="1">
      <c r="A103" s="49"/>
      <c r="B103" s="530" t="s">
        <v>2</v>
      </c>
      <c r="C103" s="207" t="s">
        <v>941</v>
      </c>
      <c r="D103" s="207"/>
      <c r="E103" s="207"/>
      <c r="T103" s="41"/>
    </row>
    <row r="104" spans="1:20" ht="17.25" customHeight="1">
      <c r="A104" s="49"/>
      <c r="B104" s="530" t="s">
        <v>223</v>
      </c>
      <c r="C104" s="207" t="s">
        <v>898</v>
      </c>
      <c r="D104" s="207"/>
      <c r="E104" s="207"/>
      <c r="T104" s="41"/>
    </row>
    <row r="105" spans="1:20" ht="17.25" customHeight="1">
      <c r="A105" s="49"/>
      <c r="B105" s="530" t="s">
        <v>231</v>
      </c>
      <c r="C105" s="207" t="s">
        <v>942</v>
      </c>
      <c r="D105" s="207"/>
      <c r="E105" s="207"/>
      <c r="T105" s="41"/>
    </row>
    <row r="106" spans="1:20" ht="17.25" customHeight="1">
      <c r="A106" s="49"/>
      <c r="B106" s="530" t="s">
        <v>233</v>
      </c>
      <c r="C106" s="207" t="s">
        <v>282</v>
      </c>
      <c r="D106" s="207"/>
      <c r="E106" s="207"/>
      <c r="T106" s="41"/>
    </row>
    <row r="107" spans="1:20" ht="17.25" customHeight="1">
      <c r="A107" s="50"/>
      <c r="B107" s="547" t="s">
        <v>234</v>
      </c>
      <c r="C107" s="229" t="s">
        <v>899</v>
      </c>
      <c r="D107" s="229"/>
      <c r="E107" s="229"/>
      <c r="F107" s="43"/>
      <c r="G107" s="43"/>
      <c r="H107" s="43"/>
      <c r="I107" s="43"/>
      <c r="J107" s="43"/>
      <c r="K107" s="43"/>
      <c r="L107" s="43"/>
      <c r="M107" s="43"/>
      <c r="N107" s="43"/>
      <c r="O107" s="43"/>
      <c r="P107" s="43"/>
      <c r="Q107" s="43"/>
      <c r="R107" s="43"/>
      <c r="S107" s="43"/>
      <c r="T107" s="23"/>
    </row>
  </sheetData>
  <mergeCells count="100">
    <mergeCell ref="C87:T88"/>
    <mergeCell ref="C90:T90"/>
    <mergeCell ref="B101:T101"/>
    <mergeCell ref="C55:T55"/>
    <mergeCell ref="C56:T56"/>
    <mergeCell ref="C58:T58"/>
    <mergeCell ref="C59:T59"/>
    <mergeCell ref="C60:T60"/>
    <mergeCell ref="C71:T71"/>
    <mergeCell ref="C62:T62"/>
    <mergeCell ref="B61:T61"/>
    <mergeCell ref="B57:T57"/>
    <mergeCell ref="C93:T94"/>
    <mergeCell ref="C97:T97"/>
    <mergeCell ref="C98:T100"/>
    <mergeCell ref="C63:T65"/>
    <mergeCell ref="F31:T31"/>
    <mergeCell ref="F32:T32"/>
    <mergeCell ref="F33:I33"/>
    <mergeCell ref="C82:T83"/>
    <mergeCell ref="C85:T85"/>
    <mergeCell ref="C66:T66"/>
    <mergeCell ref="C75:T77"/>
    <mergeCell ref="C79:T79"/>
    <mergeCell ref="C67:T69"/>
    <mergeCell ref="F34:I34"/>
    <mergeCell ref="F35:I35"/>
    <mergeCell ref="F36:I36"/>
    <mergeCell ref="F37:I37"/>
    <mergeCell ref="F38:G38"/>
    <mergeCell ref="C48:F48"/>
    <mergeCell ref="G48:Q48"/>
    <mergeCell ref="B29:T29"/>
    <mergeCell ref="D24:F24"/>
    <mergeCell ref="C52:F52"/>
    <mergeCell ref="G52:Q52"/>
    <mergeCell ref="R52:T52"/>
    <mergeCell ref="B45:T45"/>
    <mergeCell ref="H46:I46"/>
    <mergeCell ref="J46:O46"/>
    <mergeCell ref="F39:G39"/>
    <mergeCell ref="F40:G40"/>
    <mergeCell ref="F41:G41"/>
    <mergeCell ref="I42:S42"/>
    <mergeCell ref="F47:I47"/>
    <mergeCell ref="K47:P47"/>
    <mergeCell ref="B43:T44"/>
    <mergeCell ref="H24:L24"/>
    <mergeCell ref="B14:T14"/>
    <mergeCell ref="B16:T16"/>
    <mergeCell ref="B17:T18"/>
    <mergeCell ref="B15:D15"/>
    <mergeCell ref="G10:G11"/>
    <mergeCell ref="H10:T11"/>
    <mergeCell ref="B12:T12"/>
    <mergeCell ref="B13:F13"/>
    <mergeCell ref="H13:K13"/>
    <mergeCell ref="M13:O13"/>
    <mergeCell ref="Q13:T13"/>
    <mergeCell ref="G15:I15"/>
    <mergeCell ref="N15:Q15"/>
    <mergeCell ref="A2:T2"/>
    <mergeCell ref="A4:F5"/>
    <mergeCell ref="H4:R4"/>
    <mergeCell ref="S4:T4"/>
    <mergeCell ref="H5:R5"/>
    <mergeCell ref="S5:T5"/>
    <mergeCell ref="B28:F28"/>
    <mergeCell ref="B19:T19"/>
    <mergeCell ref="H20:L20"/>
    <mergeCell ref="H21:L21"/>
    <mergeCell ref="N21:S21"/>
    <mergeCell ref="D20:F20"/>
    <mergeCell ref="H26:L26"/>
    <mergeCell ref="N26:S26"/>
    <mergeCell ref="H27:L27"/>
    <mergeCell ref="N27:S27"/>
    <mergeCell ref="H25:L25"/>
    <mergeCell ref="H22:L22"/>
    <mergeCell ref="N22:S22"/>
    <mergeCell ref="H23:L23"/>
    <mergeCell ref="N23:S23"/>
    <mergeCell ref="B6:F6"/>
    <mergeCell ref="H6:T6"/>
    <mergeCell ref="H7:T7"/>
    <mergeCell ref="B8:F8"/>
    <mergeCell ref="G8:G9"/>
    <mergeCell ref="H8:T9"/>
    <mergeCell ref="R48:T48"/>
    <mergeCell ref="C49:F49"/>
    <mergeCell ref="G49:Q49"/>
    <mergeCell ref="R49:T49"/>
    <mergeCell ref="C54:T54"/>
    <mergeCell ref="C50:F50"/>
    <mergeCell ref="G50:Q50"/>
    <mergeCell ref="R50:T50"/>
    <mergeCell ref="C51:F51"/>
    <mergeCell ref="G51:Q51"/>
    <mergeCell ref="R51:T51"/>
    <mergeCell ref="B53:T53"/>
  </mergeCells>
  <phoneticPr fontId="1"/>
  <dataValidations count="1">
    <dataValidation type="list" allowBlank="1" showInputMessage="1" showErrorMessage="1" errorTitle="入力エラー" error="プルダウンより選択してください。" sqref="G20:G28 J28" xr:uid="{00000000-0002-0000-0D00-000000000000}">
      <formula1>"□,☑"</formula1>
    </dataValidation>
  </dataValidations>
  <printOptions horizontalCentered="1"/>
  <pageMargins left="0.23622047244094491" right="0.23622047244094491" top="0.74803149606299213" bottom="0.74803149606299213" header="0.31496062992125984" footer="0.31496062992125984"/>
  <pageSetup paperSize="9" scale="65" fitToHeight="0" orientation="portrait" blackAndWhite="1" r:id="rId1"/>
  <rowBreaks count="1" manualBreakCount="1">
    <brk id="44" max="19" man="1"/>
  </rowBreaks>
  <drawing r:id="rId2"/>
  <legacyDrawing r:id="rId3"/>
  <mc:AlternateContent xmlns:mc="http://schemas.openxmlformats.org/markup-compatibility/2006">
    <mc:Choice Requires="x14">
      <controls>
        <mc:AlternateContent xmlns:mc="http://schemas.openxmlformats.org/markup-compatibility/2006">
          <mc:Choice Requires="x14">
            <control shapeId="75784" r:id="rId4" name="Check Box 8">
              <controlPr defaultSize="0" autoFill="0" autoLine="0" autoPict="0">
                <anchor moveWithCells="1">
                  <from>
                    <xdr:col>8</xdr:col>
                    <xdr:colOff>228600</xdr:colOff>
                    <xdr:row>72</xdr:row>
                    <xdr:rowOff>133350</xdr:rowOff>
                  </from>
                  <to>
                    <xdr:col>9</xdr:col>
                    <xdr:colOff>152400</xdr:colOff>
                    <xdr:row>74</xdr:row>
                    <xdr:rowOff>28575</xdr:rowOff>
                  </to>
                </anchor>
              </controlPr>
            </control>
          </mc:Choice>
        </mc:AlternateContent>
        <mc:AlternateContent xmlns:mc="http://schemas.openxmlformats.org/markup-compatibility/2006">
          <mc:Choice Requires="x14">
            <control shapeId="75785" r:id="rId5" name="Check Box 9">
              <controlPr defaultSize="0" autoFill="0" autoLine="0" autoPict="0">
                <anchor moveWithCells="1">
                  <from>
                    <xdr:col>9</xdr:col>
                    <xdr:colOff>66675</xdr:colOff>
                    <xdr:row>72</xdr:row>
                    <xdr:rowOff>152400</xdr:rowOff>
                  </from>
                  <to>
                    <xdr:col>10</xdr:col>
                    <xdr:colOff>238125</xdr:colOff>
                    <xdr:row>74</xdr:row>
                    <xdr:rowOff>9525</xdr:rowOff>
                  </to>
                </anchor>
              </controlPr>
            </control>
          </mc:Choice>
        </mc:AlternateContent>
        <mc:AlternateContent xmlns:mc="http://schemas.openxmlformats.org/markup-compatibility/2006">
          <mc:Choice Requires="x14">
            <control shapeId="75786" r:id="rId6" name="Check Box 10">
              <controlPr defaultSize="0" autoFill="0" autoLine="0" autoPict="0">
                <anchor moveWithCells="1">
                  <from>
                    <xdr:col>10</xdr:col>
                    <xdr:colOff>219075</xdr:colOff>
                    <xdr:row>72</xdr:row>
                    <xdr:rowOff>133350</xdr:rowOff>
                  </from>
                  <to>
                    <xdr:col>12</xdr:col>
                    <xdr:colOff>171450</xdr:colOff>
                    <xdr:row>74</xdr:row>
                    <xdr:rowOff>28575</xdr:rowOff>
                  </to>
                </anchor>
              </controlPr>
            </control>
          </mc:Choice>
        </mc:AlternateContent>
        <mc:AlternateContent xmlns:mc="http://schemas.openxmlformats.org/markup-compatibility/2006">
          <mc:Choice Requires="x14">
            <control shapeId="75787" r:id="rId7" name="Check Box 11">
              <controlPr defaultSize="0" autoFill="0" autoLine="0" autoPict="0">
                <anchor moveWithCells="1">
                  <from>
                    <xdr:col>12</xdr:col>
                    <xdr:colOff>200025</xdr:colOff>
                    <xdr:row>72</xdr:row>
                    <xdr:rowOff>133350</xdr:rowOff>
                  </from>
                  <to>
                    <xdr:col>14</xdr:col>
                    <xdr:colOff>76200</xdr:colOff>
                    <xdr:row>74</xdr:row>
                    <xdr:rowOff>47625</xdr:rowOff>
                  </to>
                </anchor>
              </controlPr>
            </control>
          </mc:Choice>
        </mc:AlternateContent>
        <mc:AlternateContent xmlns:mc="http://schemas.openxmlformats.org/markup-compatibility/2006">
          <mc:Choice Requires="x14">
            <control shapeId="75788" r:id="rId8" name="Check Box 12">
              <controlPr defaultSize="0" autoFill="0" autoLine="0" autoPict="0">
                <anchor moveWithCells="1">
                  <from>
                    <xdr:col>14</xdr:col>
                    <xdr:colOff>104775</xdr:colOff>
                    <xdr:row>72</xdr:row>
                    <xdr:rowOff>142875</xdr:rowOff>
                  </from>
                  <to>
                    <xdr:col>15</xdr:col>
                    <xdr:colOff>390525</xdr:colOff>
                    <xdr:row>74</xdr:row>
                    <xdr:rowOff>47625</xdr:rowOff>
                  </to>
                </anchor>
              </controlPr>
            </control>
          </mc:Choice>
        </mc:AlternateContent>
        <mc:AlternateContent xmlns:mc="http://schemas.openxmlformats.org/markup-compatibility/2006">
          <mc:Choice Requires="x14">
            <control shapeId="75817" r:id="rId9" name="Check Box 41">
              <controlPr defaultSize="0" autoFill="0" autoLine="0" autoPict="0">
                <anchor moveWithCells="1">
                  <from>
                    <xdr:col>15</xdr:col>
                    <xdr:colOff>314325</xdr:colOff>
                    <xdr:row>72</xdr:row>
                    <xdr:rowOff>142875</xdr:rowOff>
                  </from>
                  <to>
                    <xdr:col>16</xdr:col>
                    <xdr:colOff>180975</xdr:colOff>
                    <xdr:row>74</xdr:row>
                    <xdr:rowOff>38100</xdr:rowOff>
                  </to>
                </anchor>
              </controlPr>
            </control>
          </mc:Choice>
        </mc:AlternateContent>
        <mc:AlternateContent xmlns:mc="http://schemas.openxmlformats.org/markup-compatibility/2006">
          <mc:Choice Requires="x14">
            <control shapeId="75818" r:id="rId10" name="Check Box 42">
              <controlPr defaultSize="0" autoFill="0" autoLine="0" autoPict="0">
                <anchor moveWithCells="1">
                  <from>
                    <xdr:col>16</xdr:col>
                    <xdr:colOff>104775</xdr:colOff>
                    <xdr:row>72</xdr:row>
                    <xdr:rowOff>161925</xdr:rowOff>
                  </from>
                  <to>
                    <xdr:col>16</xdr:col>
                    <xdr:colOff>609600</xdr:colOff>
                    <xdr:row>74</xdr:row>
                    <xdr:rowOff>19050</xdr:rowOff>
                  </to>
                </anchor>
              </controlPr>
            </control>
          </mc:Choice>
        </mc:AlternateContent>
        <mc:AlternateContent xmlns:mc="http://schemas.openxmlformats.org/markup-compatibility/2006">
          <mc:Choice Requires="x14">
            <control shapeId="75819" r:id="rId11" name="Check Box 43">
              <controlPr defaultSize="0" autoFill="0" autoLine="0" autoPict="0">
                <anchor moveWithCells="1">
                  <from>
                    <xdr:col>16</xdr:col>
                    <xdr:colOff>600075</xdr:colOff>
                    <xdr:row>72</xdr:row>
                    <xdr:rowOff>142875</xdr:rowOff>
                  </from>
                  <to>
                    <xdr:col>17</xdr:col>
                    <xdr:colOff>371475</xdr:colOff>
                    <xdr:row>74</xdr:row>
                    <xdr:rowOff>38100</xdr:rowOff>
                  </to>
                </anchor>
              </controlPr>
            </control>
          </mc:Choice>
        </mc:AlternateContent>
        <mc:AlternateContent xmlns:mc="http://schemas.openxmlformats.org/markup-compatibility/2006">
          <mc:Choice Requires="x14">
            <control shapeId="75820" r:id="rId12" name="Check Box 44">
              <controlPr defaultSize="0" autoFill="0" autoLine="0" autoPict="0">
                <anchor moveWithCells="1">
                  <from>
                    <xdr:col>17</xdr:col>
                    <xdr:colOff>390525</xdr:colOff>
                    <xdr:row>72</xdr:row>
                    <xdr:rowOff>142875</xdr:rowOff>
                  </from>
                  <to>
                    <xdr:col>18</xdr:col>
                    <xdr:colOff>342900</xdr:colOff>
                    <xdr:row>74</xdr:row>
                    <xdr:rowOff>57150</xdr:rowOff>
                  </to>
                </anchor>
              </controlPr>
            </control>
          </mc:Choice>
        </mc:AlternateContent>
        <mc:AlternateContent xmlns:mc="http://schemas.openxmlformats.org/markup-compatibility/2006">
          <mc:Choice Requires="x14">
            <control shapeId="75821" r:id="rId13" name="Check Box 45">
              <controlPr defaultSize="0" autoFill="0" autoLine="0" autoPict="0">
                <anchor moveWithCells="1">
                  <from>
                    <xdr:col>18</xdr:col>
                    <xdr:colOff>276225</xdr:colOff>
                    <xdr:row>72</xdr:row>
                    <xdr:rowOff>161925</xdr:rowOff>
                  </from>
                  <to>
                    <xdr:col>19</xdr:col>
                    <xdr:colOff>266700</xdr:colOff>
                    <xdr:row>74</xdr:row>
                    <xdr:rowOff>57150</xdr:rowOff>
                  </to>
                </anchor>
              </controlPr>
            </control>
          </mc:Choice>
        </mc:AlternateContent>
        <mc:AlternateContent xmlns:mc="http://schemas.openxmlformats.org/markup-compatibility/2006">
          <mc:Choice Requires="x14">
            <control shapeId="75822" r:id="rId14" name="Check Box 46">
              <controlPr defaultSize="0" autoFill="0" autoLine="0" autoPict="0">
                <anchor moveWithCells="1">
                  <from>
                    <xdr:col>8</xdr:col>
                    <xdr:colOff>219075</xdr:colOff>
                    <xdr:row>80</xdr:row>
                    <xdr:rowOff>85725</xdr:rowOff>
                  </from>
                  <to>
                    <xdr:col>9</xdr:col>
                    <xdr:colOff>142875</xdr:colOff>
                    <xdr:row>80</xdr:row>
                    <xdr:rowOff>466725</xdr:rowOff>
                  </to>
                </anchor>
              </controlPr>
            </control>
          </mc:Choice>
        </mc:AlternateContent>
        <mc:AlternateContent xmlns:mc="http://schemas.openxmlformats.org/markup-compatibility/2006">
          <mc:Choice Requires="x14">
            <control shapeId="75823" r:id="rId15" name="Check Box 47">
              <controlPr defaultSize="0" autoFill="0" autoLine="0" autoPict="0">
                <anchor moveWithCells="1">
                  <from>
                    <xdr:col>9</xdr:col>
                    <xdr:colOff>66675</xdr:colOff>
                    <xdr:row>80</xdr:row>
                    <xdr:rowOff>104775</xdr:rowOff>
                  </from>
                  <to>
                    <xdr:col>10</xdr:col>
                    <xdr:colOff>228600</xdr:colOff>
                    <xdr:row>80</xdr:row>
                    <xdr:rowOff>447675</xdr:rowOff>
                  </to>
                </anchor>
              </controlPr>
            </control>
          </mc:Choice>
        </mc:AlternateContent>
        <mc:AlternateContent xmlns:mc="http://schemas.openxmlformats.org/markup-compatibility/2006">
          <mc:Choice Requires="x14">
            <control shapeId="75824" r:id="rId16" name="Check Box 48">
              <controlPr defaultSize="0" autoFill="0" autoLine="0" autoPict="0">
                <anchor moveWithCells="1">
                  <from>
                    <xdr:col>10</xdr:col>
                    <xdr:colOff>209550</xdr:colOff>
                    <xdr:row>80</xdr:row>
                    <xdr:rowOff>85725</xdr:rowOff>
                  </from>
                  <to>
                    <xdr:col>12</xdr:col>
                    <xdr:colOff>161925</xdr:colOff>
                    <xdr:row>80</xdr:row>
                    <xdr:rowOff>466725</xdr:rowOff>
                  </to>
                </anchor>
              </controlPr>
            </control>
          </mc:Choice>
        </mc:AlternateContent>
        <mc:AlternateContent xmlns:mc="http://schemas.openxmlformats.org/markup-compatibility/2006">
          <mc:Choice Requires="x14">
            <control shapeId="75825" r:id="rId17" name="Check Box 49">
              <controlPr defaultSize="0" autoFill="0" autoLine="0" autoPict="0">
                <anchor moveWithCells="1">
                  <from>
                    <xdr:col>12</xdr:col>
                    <xdr:colOff>200025</xdr:colOff>
                    <xdr:row>80</xdr:row>
                    <xdr:rowOff>85725</xdr:rowOff>
                  </from>
                  <to>
                    <xdr:col>14</xdr:col>
                    <xdr:colOff>66675</xdr:colOff>
                    <xdr:row>80</xdr:row>
                    <xdr:rowOff>485775</xdr:rowOff>
                  </to>
                </anchor>
              </controlPr>
            </control>
          </mc:Choice>
        </mc:AlternateContent>
        <mc:AlternateContent xmlns:mc="http://schemas.openxmlformats.org/markup-compatibility/2006">
          <mc:Choice Requires="x14">
            <control shapeId="75826" r:id="rId18" name="Check Box 50">
              <controlPr defaultSize="0" autoFill="0" autoLine="0" autoPict="0">
                <anchor moveWithCells="1">
                  <from>
                    <xdr:col>14</xdr:col>
                    <xdr:colOff>95250</xdr:colOff>
                    <xdr:row>80</xdr:row>
                    <xdr:rowOff>95250</xdr:rowOff>
                  </from>
                  <to>
                    <xdr:col>15</xdr:col>
                    <xdr:colOff>381000</xdr:colOff>
                    <xdr:row>80</xdr:row>
                    <xdr:rowOff>485775</xdr:rowOff>
                  </to>
                </anchor>
              </controlPr>
            </control>
          </mc:Choice>
        </mc:AlternateContent>
        <mc:AlternateContent xmlns:mc="http://schemas.openxmlformats.org/markup-compatibility/2006">
          <mc:Choice Requires="x14">
            <control shapeId="75827" r:id="rId19" name="Check Box 51">
              <controlPr defaultSize="0" autoFill="0" autoLine="0" autoPict="0">
                <anchor moveWithCells="1">
                  <from>
                    <xdr:col>15</xdr:col>
                    <xdr:colOff>304800</xdr:colOff>
                    <xdr:row>80</xdr:row>
                    <xdr:rowOff>104775</xdr:rowOff>
                  </from>
                  <to>
                    <xdr:col>16</xdr:col>
                    <xdr:colOff>171450</xdr:colOff>
                    <xdr:row>80</xdr:row>
                    <xdr:rowOff>476250</xdr:rowOff>
                  </to>
                </anchor>
              </controlPr>
            </control>
          </mc:Choice>
        </mc:AlternateContent>
        <mc:AlternateContent xmlns:mc="http://schemas.openxmlformats.org/markup-compatibility/2006">
          <mc:Choice Requires="x14">
            <control shapeId="75828" r:id="rId20" name="Check Box 52">
              <controlPr defaultSize="0" autoFill="0" autoLine="0" autoPict="0">
                <anchor moveWithCells="1">
                  <from>
                    <xdr:col>16</xdr:col>
                    <xdr:colOff>95250</xdr:colOff>
                    <xdr:row>80</xdr:row>
                    <xdr:rowOff>114300</xdr:rowOff>
                  </from>
                  <to>
                    <xdr:col>16</xdr:col>
                    <xdr:colOff>600075</xdr:colOff>
                    <xdr:row>80</xdr:row>
                    <xdr:rowOff>457200</xdr:rowOff>
                  </to>
                </anchor>
              </controlPr>
            </control>
          </mc:Choice>
        </mc:AlternateContent>
        <mc:AlternateContent xmlns:mc="http://schemas.openxmlformats.org/markup-compatibility/2006">
          <mc:Choice Requires="x14">
            <control shapeId="75829" r:id="rId21" name="Check Box 53">
              <controlPr defaultSize="0" autoFill="0" autoLine="0" autoPict="0">
                <anchor moveWithCells="1">
                  <from>
                    <xdr:col>16</xdr:col>
                    <xdr:colOff>590550</xdr:colOff>
                    <xdr:row>80</xdr:row>
                    <xdr:rowOff>104775</xdr:rowOff>
                  </from>
                  <to>
                    <xdr:col>17</xdr:col>
                    <xdr:colOff>371475</xdr:colOff>
                    <xdr:row>80</xdr:row>
                    <xdr:rowOff>476250</xdr:rowOff>
                  </to>
                </anchor>
              </controlPr>
            </control>
          </mc:Choice>
        </mc:AlternateContent>
        <mc:AlternateContent xmlns:mc="http://schemas.openxmlformats.org/markup-compatibility/2006">
          <mc:Choice Requires="x14">
            <control shapeId="75830" r:id="rId22" name="Check Box 54">
              <controlPr defaultSize="0" autoFill="0" autoLine="0" autoPict="0">
                <anchor moveWithCells="1">
                  <from>
                    <xdr:col>17</xdr:col>
                    <xdr:colOff>381000</xdr:colOff>
                    <xdr:row>80</xdr:row>
                    <xdr:rowOff>95250</xdr:rowOff>
                  </from>
                  <to>
                    <xdr:col>18</xdr:col>
                    <xdr:colOff>333375</xdr:colOff>
                    <xdr:row>81</xdr:row>
                    <xdr:rowOff>0</xdr:rowOff>
                  </to>
                </anchor>
              </controlPr>
            </control>
          </mc:Choice>
        </mc:AlternateContent>
        <mc:AlternateContent xmlns:mc="http://schemas.openxmlformats.org/markup-compatibility/2006">
          <mc:Choice Requires="x14">
            <control shapeId="75831" r:id="rId23" name="Check Box 55">
              <controlPr defaultSize="0" autoFill="0" autoLine="0" autoPict="0">
                <anchor moveWithCells="1">
                  <from>
                    <xdr:col>18</xdr:col>
                    <xdr:colOff>266700</xdr:colOff>
                    <xdr:row>80</xdr:row>
                    <xdr:rowOff>114300</xdr:rowOff>
                  </from>
                  <to>
                    <xdr:col>19</xdr:col>
                    <xdr:colOff>257175</xdr:colOff>
                    <xdr:row>81</xdr:row>
                    <xdr:rowOff>0</xdr:rowOff>
                  </to>
                </anchor>
              </controlPr>
            </control>
          </mc:Choice>
        </mc:AlternateContent>
        <mc:AlternateContent xmlns:mc="http://schemas.openxmlformats.org/markup-compatibility/2006">
          <mc:Choice Requires="x14">
            <control shapeId="75832" r:id="rId24" name="Check Box 56">
              <controlPr defaultSize="0" autoFill="0" autoLine="0" autoPict="0">
                <anchor moveWithCells="1">
                  <from>
                    <xdr:col>8</xdr:col>
                    <xdr:colOff>238125</xdr:colOff>
                    <xdr:row>84</xdr:row>
                    <xdr:rowOff>171450</xdr:rowOff>
                  </from>
                  <to>
                    <xdr:col>9</xdr:col>
                    <xdr:colOff>161925</xdr:colOff>
                    <xdr:row>85</xdr:row>
                    <xdr:rowOff>333375</xdr:rowOff>
                  </to>
                </anchor>
              </controlPr>
            </control>
          </mc:Choice>
        </mc:AlternateContent>
        <mc:AlternateContent xmlns:mc="http://schemas.openxmlformats.org/markup-compatibility/2006">
          <mc:Choice Requires="x14">
            <control shapeId="75833" r:id="rId25" name="Check Box 57">
              <controlPr defaultSize="0" autoFill="0" autoLine="0" autoPict="0">
                <anchor moveWithCells="1">
                  <from>
                    <xdr:col>9</xdr:col>
                    <xdr:colOff>76200</xdr:colOff>
                    <xdr:row>84</xdr:row>
                    <xdr:rowOff>200025</xdr:rowOff>
                  </from>
                  <to>
                    <xdr:col>10</xdr:col>
                    <xdr:colOff>247650</xdr:colOff>
                    <xdr:row>85</xdr:row>
                    <xdr:rowOff>314325</xdr:rowOff>
                  </to>
                </anchor>
              </controlPr>
            </control>
          </mc:Choice>
        </mc:AlternateContent>
        <mc:AlternateContent xmlns:mc="http://schemas.openxmlformats.org/markup-compatibility/2006">
          <mc:Choice Requires="x14">
            <control shapeId="75834" r:id="rId26" name="Check Box 58">
              <controlPr defaultSize="0" autoFill="0" autoLine="0" autoPict="0">
                <anchor moveWithCells="1">
                  <from>
                    <xdr:col>10</xdr:col>
                    <xdr:colOff>228600</xdr:colOff>
                    <xdr:row>84</xdr:row>
                    <xdr:rowOff>180975</xdr:rowOff>
                  </from>
                  <to>
                    <xdr:col>12</xdr:col>
                    <xdr:colOff>180975</xdr:colOff>
                    <xdr:row>85</xdr:row>
                    <xdr:rowOff>333375</xdr:rowOff>
                  </to>
                </anchor>
              </controlPr>
            </control>
          </mc:Choice>
        </mc:AlternateContent>
        <mc:AlternateContent xmlns:mc="http://schemas.openxmlformats.org/markup-compatibility/2006">
          <mc:Choice Requires="x14">
            <control shapeId="75835" r:id="rId27" name="Check Box 59">
              <controlPr defaultSize="0" autoFill="0" autoLine="0" autoPict="0">
                <anchor moveWithCells="1">
                  <from>
                    <xdr:col>12</xdr:col>
                    <xdr:colOff>219075</xdr:colOff>
                    <xdr:row>84</xdr:row>
                    <xdr:rowOff>171450</xdr:rowOff>
                  </from>
                  <to>
                    <xdr:col>14</xdr:col>
                    <xdr:colOff>85725</xdr:colOff>
                    <xdr:row>85</xdr:row>
                    <xdr:rowOff>352425</xdr:rowOff>
                  </to>
                </anchor>
              </controlPr>
            </control>
          </mc:Choice>
        </mc:AlternateContent>
        <mc:AlternateContent xmlns:mc="http://schemas.openxmlformats.org/markup-compatibility/2006">
          <mc:Choice Requires="x14">
            <control shapeId="75836" r:id="rId28" name="Check Box 60">
              <controlPr defaultSize="0" autoFill="0" autoLine="0" autoPict="0">
                <anchor moveWithCells="1">
                  <from>
                    <xdr:col>14</xdr:col>
                    <xdr:colOff>114300</xdr:colOff>
                    <xdr:row>84</xdr:row>
                    <xdr:rowOff>190500</xdr:rowOff>
                  </from>
                  <to>
                    <xdr:col>15</xdr:col>
                    <xdr:colOff>400050</xdr:colOff>
                    <xdr:row>85</xdr:row>
                    <xdr:rowOff>352425</xdr:rowOff>
                  </to>
                </anchor>
              </controlPr>
            </control>
          </mc:Choice>
        </mc:AlternateContent>
        <mc:AlternateContent xmlns:mc="http://schemas.openxmlformats.org/markup-compatibility/2006">
          <mc:Choice Requires="x14">
            <control shapeId="75837" r:id="rId29" name="Check Box 61">
              <controlPr defaultSize="0" autoFill="0" autoLine="0" autoPict="0">
                <anchor moveWithCells="1">
                  <from>
                    <xdr:col>15</xdr:col>
                    <xdr:colOff>323850</xdr:colOff>
                    <xdr:row>84</xdr:row>
                    <xdr:rowOff>190500</xdr:rowOff>
                  </from>
                  <to>
                    <xdr:col>16</xdr:col>
                    <xdr:colOff>190500</xdr:colOff>
                    <xdr:row>85</xdr:row>
                    <xdr:rowOff>342900</xdr:rowOff>
                  </to>
                </anchor>
              </controlPr>
            </control>
          </mc:Choice>
        </mc:AlternateContent>
        <mc:AlternateContent xmlns:mc="http://schemas.openxmlformats.org/markup-compatibility/2006">
          <mc:Choice Requires="x14">
            <control shapeId="75838" r:id="rId30" name="Check Box 62">
              <controlPr defaultSize="0" autoFill="0" autoLine="0" autoPict="0">
                <anchor moveWithCells="1">
                  <from>
                    <xdr:col>16</xdr:col>
                    <xdr:colOff>114300</xdr:colOff>
                    <xdr:row>84</xdr:row>
                    <xdr:rowOff>209550</xdr:rowOff>
                  </from>
                  <to>
                    <xdr:col>16</xdr:col>
                    <xdr:colOff>619125</xdr:colOff>
                    <xdr:row>85</xdr:row>
                    <xdr:rowOff>323850</xdr:rowOff>
                  </to>
                </anchor>
              </controlPr>
            </control>
          </mc:Choice>
        </mc:AlternateContent>
        <mc:AlternateContent xmlns:mc="http://schemas.openxmlformats.org/markup-compatibility/2006">
          <mc:Choice Requires="x14">
            <control shapeId="75839" r:id="rId31" name="Check Box 63">
              <controlPr defaultSize="0" autoFill="0" autoLine="0" autoPict="0">
                <anchor moveWithCells="1">
                  <from>
                    <xdr:col>16</xdr:col>
                    <xdr:colOff>609600</xdr:colOff>
                    <xdr:row>84</xdr:row>
                    <xdr:rowOff>190500</xdr:rowOff>
                  </from>
                  <to>
                    <xdr:col>17</xdr:col>
                    <xdr:colOff>381000</xdr:colOff>
                    <xdr:row>85</xdr:row>
                    <xdr:rowOff>342900</xdr:rowOff>
                  </to>
                </anchor>
              </controlPr>
            </control>
          </mc:Choice>
        </mc:AlternateContent>
        <mc:AlternateContent xmlns:mc="http://schemas.openxmlformats.org/markup-compatibility/2006">
          <mc:Choice Requires="x14">
            <control shapeId="75840" r:id="rId32" name="Check Box 64">
              <controlPr defaultSize="0" autoFill="0" autoLine="0" autoPict="0">
                <anchor moveWithCells="1">
                  <from>
                    <xdr:col>17</xdr:col>
                    <xdr:colOff>400050</xdr:colOff>
                    <xdr:row>84</xdr:row>
                    <xdr:rowOff>190500</xdr:rowOff>
                  </from>
                  <to>
                    <xdr:col>18</xdr:col>
                    <xdr:colOff>352425</xdr:colOff>
                    <xdr:row>85</xdr:row>
                    <xdr:rowOff>361950</xdr:rowOff>
                  </to>
                </anchor>
              </controlPr>
            </control>
          </mc:Choice>
        </mc:AlternateContent>
        <mc:AlternateContent xmlns:mc="http://schemas.openxmlformats.org/markup-compatibility/2006">
          <mc:Choice Requires="x14">
            <control shapeId="75841" r:id="rId33" name="Check Box 65">
              <controlPr defaultSize="0" autoFill="0" autoLine="0" autoPict="0">
                <anchor moveWithCells="1">
                  <from>
                    <xdr:col>18</xdr:col>
                    <xdr:colOff>285750</xdr:colOff>
                    <xdr:row>84</xdr:row>
                    <xdr:rowOff>200025</xdr:rowOff>
                  </from>
                  <to>
                    <xdr:col>19</xdr:col>
                    <xdr:colOff>276225</xdr:colOff>
                    <xdr:row>85</xdr:row>
                    <xdr:rowOff>361950</xdr:rowOff>
                  </to>
                </anchor>
              </controlPr>
            </control>
          </mc:Choice>
        </mc:AlternateContent>
        <mc:AlternateContent xmlns:mc="http://schemas.openxmlformats.org/markup-compatibility/2006">
          <mc:Choice Requires="x14">
            <control shapeId="75842" r:id="rId34" name="Check Box 66">
              <controlPr defaultSize="0" autoFill="0" autoLine="0" autoPict="0">
                <anchor moveWithCells="1">
                  <from>
                    <xdr:col>8</xdr:col>
                    <xdr:colOff>285750</xdr:colOff>
                    <xdr:row>91</xdr:row>
                    <xdr:rowOff>95250</xdr:rowOff>
                  </from>
                  <to>
                    <xdr:col>9</xdr:col>
                    <xdr:colOff>209550</xdr:colOff>
                    <xdr:row>91</xdr:row>
                    <xdr:rowOff>466725</xdr:rowOff>
                  </to>
                </anchor>
              </controlPr>
            </control>
          </mc:Choice>
        </mc:AlternateContent>
        <mc:AlternateContent xmlns:mc="http://schemas.openxmlformats.org/markup-compatibility/2006">
          <mc:Choice Requires="x14">
            <control shapeId="75843" r:id="rId35" name="Check Box 67">
              <controlPr defaultSize="0" autoFill="0" autoLine="0" autoPict="0">
                <anchor moveWithCells="1">
                  <from>
                    <xdr:col>9</xdr:col>
                    <xdr:colOff>123825</xdr:colOff>
                    <xdr:row>91</xdr:row>
                    <xdr:rowOff>114300</xdr:rowOff>
                  </from>
                  <to>
                    <xdr:col>11</xdr:col>
                    <xdr:colOff>38100</xdr:colOff>
                    <xdr:row>91</xdr:row>
                    <xdr:rowOff>457200</xdr:rowOff>
                  </to>
                </anchor>
              </controlPr>
            </control>
          </mc:Choice>
        </mc:AlternateContent>
        <mc:AlternateContent xmlns:mc="http://schemas.openxmlformats.org/markup-compatibility/2006">
          <mc:Choice Requires="x14">
            <control shapeId="75844" r:id="rId36" name="Check Box 68">
              <controlPr defaultSize="0" autoFill="0" autoLine="0" autoPict="0">
                <anchor moveWithCells="1">
                  <from>
                    <xdr:col>11</xdr:col>
                    <xdr:colOff>19050</xdr:colOff>
                    <xdr:row>91</xdr:row>
                    <xdr:rowOff>95250</xdr:rowOff>
                  </from>
                  <to>
                    <xdr:col>12</xdr:col>
                    <xdr:colOff>219075</xdr:colOff>
                    <xdr:row>91</xdr:row>
                    <xdr:rowOff>466725</xdr:rowOff>
                  </to>
                </anchor>
              </controlPr>
            </control>
          </mc:Choice>
        </mc:AlternateContent>
        <mc:AlternateContent xmlns:mc="http://schemas.openxmlformats.org/markup-compatibility/2006">
          <mc:Choice Requires="x14">
            <control shapeId="75845" r:id="rId37" name="Check Box 69">
              <controlPr defaultSize="0" autoFill="0" autoLine="0" autoPict="0">
                <anchor moveWithCells="1">
                  <from>
                    <xdr:col>12</xdr:col>
                    <xdr:colOff>257175</xdr:colOff>
                    <xdr:row>91</xdr:row>
                    <xdr:rowOff>95250</xdr:rowOff>
                  </from>
                  <to>
                    <xdr:col>14</xdr:col>
                    <xdr:colOff>123825</xdr:colOff>
                    <xdr:row>92</xdr:row>
                    <xdr:rowOff>9525</xdr:rowOff>
                  </to>
                </anchor>
              </controlPr>
            </control>
          </mc:Choice>
        </mc:AlternateContent>
        <mc:AlternateContent xmlns:mc="http://schemas.openxmlformats.org/markup-compatibility/2006">
          <mc:Choice Requires="x14">
            <control shapeId="75846" r:id="rId38" name="Check Box 70">
              <controlPr defaultSize="0" autoFill="0" autoLine="0" autoPict="0">
                <anchor moveWithCells="1">
                  <from>
                    <xdr:col>14</xdr:col>
                    <xdr:colOff>152400</xdr:colOff>
                    <xdr:row>91</xdr:row>
                    <xdr:rowOff>104775</xdr:rowOff>
                  </from>
                  <to>
                    <xdr:col>15</xdr:col>
                    <xdr:colOff>428625</xdr:colOff>
                    <xdr:row>92</xdr:row>
                    <xdr:rowOff>9525</xdr:rowOff>
                  </to>
                </anchor>
              </controlPr>
            </control>
          </mc:Choice>
        </mc:AlternateContent>
        <mc:AlternateContent xmlns:mc="http://schemas.openxmlformats.org/markup-compatibility/2006">
          <mc:Choice Requires="x14">
            <control shapeId="75847" r:id="rId39" name="Check Box 71">
              <controlPr defaultSize="0" autoFill="0" autoLine="0" autoPict="0">
                <anchor moveWithCells="1">
                  <from>
                    <xdr:col>15</xdr:col>
                    <xdr:colOff>361950</xdr:colOff>
                    <xdr:row>91</xdr:row>
                    <xdr:rowOff>114300</xdr:rowOff>
                  </from>
                  <to>
                    <xdr:col>16</xdr:col>
                    <xdr:colOff>219075</xdr:colOff>
                    <xdr:row>91</xdr:row>
                    <xdr:rowOff>476250</xdr:rowOff>
                  </to>
                </anchor>
              </controlPr>
            </control>
          </mc:Choice>
        </mc:AlternateContent>
        <mc:AlternateContent xmlns:mc="http://schemas.openxmlformats.org/markup-compatibility/2006">
          <mc:Choice Requires="x14">
            <control shapeId="75848" r:id="rId40" name="Check Box 72">
              <controlPr defaultSize="0" autoFill="0" autoLine="0" autoPict="0">
                <anchor moveWithCells="1">
                  <from>
                    <xdr:col>16</xdr:col>
                    <xdr:colOff>152400</xdr:colOff>
                    <xdr:row>91</xdr:row>
                    <xdr:rowOff>123825</xdr:rowOff>
                  </from>
                  <to>
                    <xdr:col>16</xdr:col>
                    <xdr:colOff>657225</xdr:colOff>
                    <xdr:row>91</xdr:row>
                    <xdr:rowOff>466725</xdr:rowOff>
                  </to>
                </anchor>
              </controlPr>
            </control>
          </mc:Choice>
        </mc:AlternateContent>
        <mc:AlternateContent xmlns:mc="http://schemas.openxmlformats.org/markup-compatibility/2006">
          <mc:Choice Requires="x14">
            <control shapeId="75849" r:id="rId41" name="Check Box 73">
              <controlPr defaultSize="0" autoFill="0" autoLine="0" autoPict="0">
                <anchor moveWithCells="1">
                  <from>
                    <xdr:col>16</xdr:col>
                    <xdr:colOff>638175</xdr:colOff>
                    <xdr:row>91</xdr:row>
                    <xdr:rowOff>114300</xdr:rowOff>
                  </from>
                  <to>
                    <xdr:col>17</xdr:col>
                    <xdr:colOff>419100</xdr:colOff>
                    <xdr:row>92</xdr:row>
                    <xdr:rowOff>0</xdr:rowOff>
                  </to>
                </anchor>
              </controlPr>
            </control>
          </mc:Choice>
        </mc:AlternateContent>
        <mc:AlternateContent xmlns:mc="http://schemas.openxmlformats.org/markup-compatibility/2006">
          <mc:Choice Requires="x14">
            <control shapeId="75850" r:id="rId42" name="Check Box 74">
              <controlPr defaultSize="0" autoFill="0" autoLine="0" autoPict="0">
                <anchor moveWithCells="1">
                  <from>
                    <xdr:col>17</xdr:col>
                    <xdr:colOff>428625</xdr:colOff>
                    <xdr:row>91</xdr:row>
                    <xdr:rowOff>104775</xdr:rowOff>
                  </from>
                  <to>
                    <xdr:col>18</xdr:col>
                    <xdr:colOff>381000</xdr:colOff>
                    <xdr:row>92</xdr:row>
                    <xdr:rowOff>19050</xdr:rowOff>
                  </to>
                </anchor>
              </controlPr>
            </control>
          </mc:Choice>
        </mc:AlternateContent>
        <mc:AlternateContent xmlns:mc="http://schemas.openxmlformats.org/markup-compatibility/2006">
          <mc:Choice Requires="x14">
            <control shapeId="75851" r:id="rId43" name="Check Box 75">
              <controlPr defaultSize="0" autoFill="0" autoLine="0" autoPict="0">
                <anchor moveWithCells="1">
                  <from>
                    <xdr:col>18</xdr:col>
                    <xdr:colOff>314325</xdr:colOff>
                    <xdr:row>91</xdr:row>
                    <xdr:rowOff>123825</xdr:rowOff>
                  </from>
                  <to>
                    <xdr:col>19</xdr:col>
                    <xdr:colOff>304800</xdr:colOff>
                    <xdr:row>92</xdr:row>
                    <xdr:rowOff>19050</xdr:rowOff>
                  </to>
                </anchor>
              </controlPr>
            </control>
          </mc:Choice>
        </mc:AlternateContent>
      </controls>
    </mc:Choice>
  </mc:AlternateConten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5FD22-7675-4840-8EF7-B792E9A835F5}">
  <sheetPr>
    <tabColor theme="9" tint="0.59999389629810485"/>
  </sheetPr>
  <dimension ref="A2:M67"/>
  <sheetViews>
    <sheetView showGridLines="0" view="pageBreakPreview" zoomScale="70" zoomScaleNormal="100" zoomScaleSheetLayoutView="70" workbookViewId="0">
      <pane xSplit="1" ySplit="5" topLeftCell="B6" activePane="bottomRight" state="frozen"/>
      <selection pane="topRight" activeCell="B1" sqref="B1"/>
      <selection pane="bottomLeft" activeCell="A6" sqref="A6"/>
      <selection pane="bottomRight" activeCell="N34" sqref="N34"/>
    </sheetView>
  </sheetViews>
  <sheetFormatPr defaultColWidth="9" defaultRowHeight="17.25" customHeight="1"/>
  <cols>
    <col min="1" max="1" width="4.375" style="3" customWidth="1"/>
    <col min="2" max="2" width="4.375" style="3" bestFit="1" customWidth="1"/>
    <col min="3" max="3" width="12.75" style="3" customWidth="1"/>
    <col min="4" max="4" width="7.25" style="3" bestFit="1" customWidth="1"/>
    <col min="5" max="5" width="7.625" style="3" customWidth="1"/>
    <col min="6" max="6" width="6.25" style="3" bestFit="1" customWidth="1"/>
    <col min="7" max="8" width="9" style="3"/>
    <col min="9" max="9" width="9.625" style="3" customWidth="1"/>
    <col min="10" max="11" width="11.625" style="3" customWidth="1"/>
    <col min="12" max="12" width="12.5" style="3" customWidth="1"/>
    <col min="13" max="16384" width="9" style="3"/>
  </cols>
  <sheetData>
    <row r="2" spans="1:13" ht="17.25" customHeight="1">
      <c r="A2" s="599" t="s">
        <v>903</v>
      </c>
      <c r="B2" s="599"/>
      <c r="C2" s="599"/>
      <c r="D2" s="599"/>
      <c r="E2" s="599"/>
      <c r="F2" s="599"/>
      <c r="G2" s="599"/>
      <c r="H2" s="599"/>
      <c r="I2" s="599"/>
      <c r="J2" s="599"/>
      <c r="K2" s="599"/>
      <c r="L2" s="599"/>
    </row>
    <row r="3" spans="1:13" ht="17.25" customHeight="1">
      <c r="J3" s="4"/>
      <c r="K3" s="4"/>
      <c r="L3" s="543" t="s">
        <v>904</v>
      </c>
      <c r="M3" s="558">
        <f>'⑮海外セミナー実施結果（報告書）'!M13</f>
        <v>5</v>
      </c>
    </row>
    <row r="4" spans="1:13" ht="17.25" customHeight="1">
      <c r="A4" s="631"/>
      <c r="B4" s="631" t="s">
        <v>29</v>
      </c>
      <c r="C4" s="631"/>
      <c r="D4" s="631"/>
      <c r="E4" s="631"/>
      <c r="F4" s="641" t="s">
        <v>344</v>
      </c>
      <c r="G4" s="642"/>
      <c r="H4" s="642"/>
      <c r="I4" s="660"/>
      <c r="J4" s="99" t="s">
        <v>943</v>
      </c>
      <c r="K4" s="631" t="s">
        <v>944</v>
      </c>
      <c r="L4" s="99" t="s">
        <v>183</v>
      </c>
      <c r="M4" s="99" t="s">
        <v>291</v>
      </c>
    </row>
    <row r="5" spans="1:13" ht="17.25" customHeight="1" thickBot="1">
      <c r="A5" s="1080"/>
      <c r="B5" s="1080"/>
      <c r="C5" s="1080"/>
      <c r="D5" s="1080"/>
      <c r="E5" s="1080"/>
      <c r="F5" s="1081"/>
      <c r="G5" s="1082"/>
      <c r="H5" s="1082"/>
      <c r="I5" s="1083"/>
      <c r="J5" s="176" t="s">
        <v>945</v>
      </c>
      <c r="K5" s="1080"/>
      <c r="L5" s="176"/>
      <c r="M5" s="176" t="s">
        <v>946</v>
      </c>
    </row>
    <row r="6" spans="1:13" ht="23.25" customHeight="1" thickTop="1">
      <c r="A6" s="71">
        <v>1</v>
      </c>
      <c r="B6" s="177" t="s">
        <v>288</v>
      </c>
      <c r="C6" s="675" t="s">
        <v>290</v>
      </c>
      <c r="D6" s="652"/>
      <c r="E6" s="652"/>
      <c r="F6" s="1084" t="s">
        <v>434</v>
      </c>
      <c r="G6" s="1084"/>
      <c r="H6" s="1084"/>
      <c r="I6" s="1084"/>
      <c r="J6" s="554"/>
      <c r="K6" s="554"/>
      <c r="L6" s="178"/>
      <c r="M6" s="178"/>
    </row>
    <row r="7" spans="1:13" ht="23.25" customHeight="1">
      <c r="A7" s="57">
        <v>2</v>
      </c>
      <c r="B7" s="179" t="s">
        <v>289</v>
      </c>
      <c r="C7" s="1077" t="s">
        <v>432</v>
      </c>
      <c r="D7" s="1078"/>
      <c r="E7" s="1078"/>
      <c r="F7" s="1079" t="s">
        <v>435</v>
      </c>
      <c r="G7" s="1079"/>
      <c r="H7" s="1079"/>
      <c r="I7" s="1079"/>
      <c r="J7" s="554"/>
      <c r="K7" s="553"/>
      <c r="L7" s="181"/>
      <c r="M7" s="181"/>
    </row>
    <row r="8" spans="1:13" ht="23.25" customHeight="1">
      <c r="A8" s="57">
        <v>3</v>
      </c>
      <c r="B8" s="179"/>
      <c r="C8" s="1077"/>
      <c r="D8" s="1078"/>
      <c r="E8" s="1078"/>
      <c r="F8" s="1079"/>
      <c r="G8" s="1079"/>
      <c r="H8" s="1079"/>
      <c r="I8" s="1079"/>
      <c r="J8" s="554"/>
      <c r="K8" s="553"/>
      <c r="L8" s="181"/>
      <c r="M8" s="181"/>
    </row>
    <row r="9" spans="1:13" ht="23.25" customHeight="1">
      <c r="A9" s="57">
        <v>4</v>
      </c>
      <c r="B9" s="179"/>
      <c r="C9" s="1077"/>
      <c r="D9" s="1078"/>
      <c r="E9" s="1078"/>
      <c r="F9" s="1079"/>
      <c r="G9" s="1079"/>
      <c r="H9" s="1079"/>
      <c r="I9" s="1079"/>
      <c r="J9" s="554"/>
      <c r="K9" s="553"/>
      <c r="L9" s="181"/>
      <c r="M9" s="181"/>
    </row>
    <row r="10" spans="1:13" ht="23.25" customHeight="1">
      <c r="A10" s="57">
        <v>5</v>
      </c>
      <c r="B10" s="179"/>
      <c r="C10" s="1077"/>
      <c r="D10" s="1078"/>
      <c r="E10" s="1078"/>
      <c r="F10" s="1079"/>
      <c r="G10" s="1079"/>
      <c r="H10" s="1079"/>
      <c r="I10" s="1079"/>
      <c r="J10" s="554"/>
      <c r="K10" s="553"/>
      <c r="L10" s="181"/>
      <c r="M10" s="181"/>
    </row>
    <row r="11" spans="1:13" ht="23.25" customHeight="1">
      <c r="A11" s="57">
        <v>6</v>
      </c>
      <c r="B11" s="179"/>
      <c r="C11" s="1077"/>
      <c r="D11" s="1078"/>
      <c r="E11" s="1078"/>
      <c r="F11" s="1079"/>
      <c r="G11" s="1079"/>
      <c r="H11" s="1079"/>
      <c r="I11" s="1079"/>
      <c r="J11" s="554"/>
      <c r="K11" s="553"/>
      <c r="L11" s="181"/>
      <c r="M11" s="181"/>
    </row>
    <row r="12" spans="1:13" ht="23.25" customHeight="1">
      <c r="A12" s="57">
        <v>7</v>
      </c>
      <c r="B12" s="179"/>
      <c r="C12" s="1077"/>
      <c r="D12" s="1078"/>
      <c r="E12" s="1078"/>
      <c r="F12" s="1079"/>
      <c r="G12" s="1079"/>
      <c r="H12" s="1079"/>
      <c r="I12" s="1079"/>
      <c r="J12" s="554"/>
      <c r="K12" s="553"/>
      <c r="L12" s="181"/>
      <c r="M12" s="181"/>
    </row>
    <row r="13" spans="1:13" ht="23.25" customHeight="1">
      <c r="A13" s="57">
        <v>8</v>
      </c>
      <c r="B13" s="179"/>
      <c r="C13" s="1077"/>
      <c r="D13" s="1078"/>
      <c r="E13" s="1078"/>
      <c r="F13" s="1079"/>
      <c r="G13" s="1079"/>
      <c r="H13" s="1079"/>
      <c r="I13" s="1079"/>
      <c r="J13" s="554"/>
      <c r="K13" s="553"/>
      <c r="L13" s="181"/>
      <c r="M13" s="181"/>
    </row>
    <row r="14" spans="1:13" ht="23.25" customHeight="1">
      <c r="A14" s="57">
        <v>9</v>
      </c>
      <c r="B14" s="179"/>
      <c r="C14" s="1077"/>
      <c r="D14" s="1078"/>
      <c r="E14" s="1078"/>
      <c r="F14" s="1079"/>
      <c r="G14" s="1079"/>
      <c r="H14" s="1079"/>
      <c r="I14" s="1079"/>
      <c r="J14" s="554"/>
      <c r="K14" s="553"/>
      <c r="L14" s="181"/>
      <c r="M14" s="181"/>
    </row>
    <row r="15" spans="1:13" ht="23.25" customHeight="1">
      <c r="A15" s="57">
        <v>10</v>
      </c>
      <c r="B15" s="179"/>
      <c r="C15" s="1077"/>
      <c r="D15" s="1078"/>
      <c r="E15" s="1078"/>
      <c r="F15" s="1079"/>
      <c r="G15" s="1079"/>
      <c r="H15" s="1079"/>
      <c r="I15" s="1079"/>
      <c r="J15" s="554"/>
      <c r="K15" s="553"/>
      <c r="L15" s="181"/>
      <c r="M15" s="181"/>
    </row>
    <row r="16" spans="1:13" ht="23.25" customHeight="1">
      <c r="A16" s="57">
        <v>11</v>
      </c>
      <c r="B16" s="179"/>
      <c r="C16" s="1077"/>
      <c r="D16" s="1078"/>
      <c r="E16" s="1078"/>
      <c r="F16" s="1079"/>
      <c r="G16" s="1079"/>
      <c r="H16" s="1079"/>
      <c r="I16" s="1079"/>
      <c r="J16" s="554"/>
      <c r="K16" s="553"/>
      <c r="L16" s="181"/>
      <c r="M16" s="181"/>
    </row>
    <row r="17" spans="1:13" ht="23.25" customHeight="1">
      <c r="A17" s="57">
        <v>12</v>
      </c>
      <c r="B17" s="179"/>
      <c r="C17" s="1077"/>
      <c r="D17" s="1078"/>
      <c r="E17" s="1078"/>
      <c r="F17" s="1079"/>
      <c r="G17" s="1079"/>
      <c r="H17" s="1079"/>
      <c r="I17" s="1079"/>
      <c r="J17" s="554"/>
      <c r="K17" s="553"/>
      <c r="L17" s="181"/>
      <c r="M17" s="181"/>
    </row>
    <row r="18" spans="1:13" ht="23.25" customHeight="1">
      <c r="A18" s="57">
        <v>13</v>
      </c>
      <c r="B18" s="179"/>
      <c r="C18" s="1077"/>
      <c r="D18" s="1078"/>
      <c r="E18" s="1078"/>
      <c r="F18" s="1079"/>
      <c r="G18" s="1079"/>
      <c r="H18" s="1079"/>
      <c r="I18" s="1079"/>
      <c r="J18" s="554"/>
      <c r="K18" s="553"/>
      <c r="L18" s="181"/>
      <c r="M18" s="181"/>
    </row>
    <row r="19" spans="1:13" ht="23.25" customHeight="1">
      <c r="A19" s="57">
        <v>14</v>
      </c>
      <c r="B19" s="179"/>
      <c r="C19" s="1077"/>
      <c r="D19" s="1078"/>
      <c r="E19" s="1078"/>
      <c r="F19" s="1079"/>
      <c r="G19" s="1079"/>
      <c r="H19" s="1079"/>
      <c r="I19" s="1079"/>
      <c r="J19" s="554"/>
      <c r="K19" s="553"/>
      <c r="L19" s="181"/>
      <c r="M19" s="181"/>
    </row>
    <row r="20" spans="1:13" ht="23.25" customHeight="1">
      <c r="A20" s="57">
        <v>15</v>
      </c>
      <c r="B20" s="179"/>
      <c r="C20" s="1077"/>
      <c r="D20" s="1078"/>
      <c r="E20" s="1078"/>
      <c r="F20" s="1079"/>
      <c r="G20" s="1079"/>
      <c r="H20" s="1079"/>
      <c r="I20" s="1079"/>
      <c r="J20" s="554"/>
      <c r="K20" s="553"/>
      <c r="L20" s="181"/>
      <c r="M20" s="181"/>
    </row>
    <row r="21" spans="1:13" ht="23.25" customHeight="1">
      <c r="A21" s="57">
        <v>16</v>
      </c>
      <c r="B21" s="179"/>
      <c r="C21" s="1077"/>
      <c r="D21" s="1078"/>
      <c r="E21" s="1078"/>
      <c r="F21" s="1079"/>
      <c r="G21" s="1079"/>
      <c r="H21" s="1079"/>
      <c r="I21" s="1079"/>
      <c r="J21" s="554"/>
      <c r="K21" s="553"/>
      <c r="L21" s="181"/>
      <c r="M21" s="181"/>
    </row>
    <row r="22" spans="1:13" ht="23.25" customHeight="1">
      <c r="A22" s="57">
        <v>17</v>
      </c>
      <c r="B22" s="179"/>
      <c r="C22" s="1077"/>
      <c r="D22" s="1078"/>
      <c r="E22" s="1078"/>
      <c r="F22" s="1079"/>
      <c r="G22" s="1079"/>
      <c r="H22" s="1079"/>
      <c r="I22" s="1079"/>
      <c r="J22" s="554"/>
      <c r="K22" s="553"/>
      <c r="L22" s="181"/>
      <c r="M22" s="181"/>
    </row>
    <row r="23" spans="1:13" ht="23.25" customHeight="1">
      <c r="A23" s="57">
        <v>18</v>
      </c>
      <c r="B23" s="179"/>
      <c r="C23" s="1077"/>
      <c r="D23" s="1078"/>
      <c r="E23" s="1078"/>
      <c r="F23" s="1079"/>
      <c r="G23" s="1079"/>
      <c r="H23" s="1079"/>
      <c r="I23" s="1079"/>
      <c r="J23" s="554"/>
      <c r="K23" s="553"/>
      <c r="L23" s="181"/>
      <c r="M23" s="181"/>
    </row>
    <row r="24" spans="1:13" ht="23.25" customHeight="1">
      <c r="A24" s="57">
        <v>19</v>
      </c>
      <c r="B24" s="179"/>
      <c r="C24" s="1077"/>
      <c r="D24" s="1078"/>
      <c r="E24" s="1078"/>
      <c r="F24" s="1079"/>
      <c r="G24" s="1079"/>
      <c r="H24" s="1079"/>
      <c r="I24" s="1079"/>
      <c r="J24" s="554"/>
      <c r="K24" s="553"/>
      <c r="L24" s="181"/>
      <c r="M24" s="181"/>
    </row>
    <row r="25" spans="1:13" ht="23.25" customHeight="1">
      <c r="A25" s="57">
        <v>20</v>
      </c>
      <c r="B25" s="179"/>
      <c r="C25" s="1077"/>
      <c r="D25" s="1078"/>
      <c r="E25" s="1078"/>
      <c r="F25" s="1079"/>
      <c r="G25" s="1079"/>
      <c r="H25" s="1079"/>
      <c r="I25" s="1079"/>
      <c r="J25" s="554"/>
      <c r="K25" s="553"/>
      <c r="L25" s="181"/>
      <c r="M25" s="181"/>
    </row>
    <row r="26" spans="1:13" ht="23.25" customHeight="1">
      <c r="A26" s="57">
        <v>21</v>
      </c>
      <c r="B26" s="179"/>
      <c r="C26" s="1077"/>
      <c r="D26" s="1078"/>
      <c r="E26" s="1078"/>
      <c r="F26" s="1079"/>
      <c r="G26" s="1079"/>
      <c r="H26" s="1079"/>
      <c r="I26" s="1079"/>
      <c r="J26" s="554"/>
      <c r="K26" s="553"/>
      <c r="L26" s="181"/>
      <c r="M26" s="181"/>
    </row>
    <row r="27" spans="1:13" ht="23.25" customHeight="1">
      <c r="A27" s="57">
        <v>22</v>
      </c>
      <c r="B27" s="179"/>
      <c r="C27" s="1077"/>
      <c r="D27" s="1078"/>
      <c r="E27" s="1078"/>
      <c r="F27" s="1079"/>
      <c r="G27" s="1079"/>
      <c r="H27" s="1079"/>
      <c r="I27" s="1079"/>
      <c r="J27" s="554"/>
      <c r="K27" s="553"/>
      <c r="L27" s="181"/>
      <c r="M27" s="181"/>
    </row>
    <row r="28" spans="1:13" ht="23.25" customHeight="1">
      <c r="A28" s="57">
        <v>23</v>
      </c>
      <c r="B28" s="179"/>
      <c r="C28" s="1077"/>
      <c r="D28" s="1078"/>
      <c r="E28" s="1078"/>
      <c r="F28" s="1079"/>
      <c r="G28" s="1079"/>
      <c r="H28" s="1079"/>
      <c r="I28" s="1079"/>
      <c r="J28" s="554"/>
      <c r="K28" s="553"/>
      <c r="L28" s="181"/>
      <c r="M28" s="181"/>
    </row>
    <row r="29" spans="1:13" ht="23.25" customHeight="1">
      <c r="A29" s="57">
        <v>24</v>
      </c>
      <c r="B29" s="179"/>
      <c r="C29" s="1077"/>
      <c r="D29" s="1078"/>
      <c r="E29" s="1078"/>
      <c r="F29" s="1079"/>
      <c r="G29" s="1079"/>
      <c r="H29" s="1079"/>
      <c r="I29" s="1079"/>
      <c r="J29" s="554"/>
      <c r="K29" s="553"/>
      <c r="L29" s="181"/>
      <c r="M29" s="181"/>
    </row>
    <row r="30" spans="1:13" ht="23.25" customHeight="1">
      <c r="A30" s="57">
        <v>25</v>
      </c>
      <c r="B30" s="179"/>
      <c r="C30" s="1077"/>
      <c r="D30" s="1078"/>
      <c r="E30" s="1078"/>
      <c r="F30" s="1079"/>
      <c r="G30" s="1079"/>
      <c r="H30" s="1079"/>
      <c r="I30" s="1079"/>
      <c r="J30" s="554"/>
      <c r="K30" s="553"/>
      <c r="L30" s="181"/>
      <c r="M30" s="181"/>
    </row>
    <row r="31" spans="1:13" ht="23.25" customHeight="1">
      <c r="A31" s="57">
        <v>26</v>
      </c>
      <c r="B31" s="179"/>
      <c r="C31" s="1077"/>
      <c r="D31" s="1078"/>
      <c r="E31" s="1078"/>
      <c r="F31" s="1079"/>
      <c r="G31" s="1079"/>
      <c r="H31" s="1079"/>
      <c r="I31" s="1079"/>
      <c r="J31" s="554"/>
      <c r="K31" s="553"/>
      <c r="L31" s="181"/>
      <c r="M31" s="181"/>
    </row>
    <row r="32" spans="1:13" ht="23.25" customHeight="1">
      <c r="A32" s="57">
        <v>27</v>
      </c>
      <c r="B32" s="179"/>
      <c r="C32" s="1077"/>
      <c r="D32" s="1078"/>
      <c r="E32" s="1078"/>
      <c r="F32" s="1079"/>
      <c r="G32" s="1079"/>
      <c r="H32" s="1079"/>
      <c r="I32" s="1079"/>
      <c r="J32" s="554"/>
      <c r="K32" s="553"/>
      <c r="L32" s="181"/>
      <c r="M32" s="181"/>
    </row>
    <row r="33" spans="1:13" ht="23.25" customHeight="1">
      <c r="A33" s="57">
        <v>28</v>
      </c>
      <c r="B33" s="179"/>
      <c r="C33" s="1077"/>
      <c r="D33" s="1078"/>
      <c r="E33" s="1078"/>
      <c r="F33" s="1079"/>
      <c r="G33" s="1079"/>
      <c r="H33" s="1079"/>
      <c r="I33" s="1079"/>
      <c r="J33" s="554"/>
      <c r="K33" s="553"/>
      <c r="L33" s="181"/>
      <c r="M33" s="181"/>
    </row>
    <row r="34" spans="1:13" ht="23.25" customHeight="1">
      <c r="A34" s="57">
        <v>29</v>
      </c>
      <c r="B34" s="179"/>
      <c r="C34" s="1077"/>
      <c r="D34" s="1078"/>
      <c r="E34" s="1078"/>
      <c r="F34" s="1079"/>
      <c r="G34" s="1079"/>
      <c r="H34" s="1079"/>
      <c r="I34" s="1079"/>
      <c r="J34" s="554"/>
      <c r="K34" s="553"/>
      <c r="L34" s="181"/>
      <c r="M34" s="181"/>
    </row>
    <row r="35" spans="1:13" ht="23.25" customHeight="1">
      <c r="A35" s="57">
        <v>30</v>
      </c>
      <c r="B35" s="179"/>
      <c r="C35" s="1077"/>
      <c r="D35" s="1078"/>
      <c r="E35" s="1078"/>
      <c r="F35" s="1079"/>
      <c r="G35" s="1079"/>
      <c r="H35" s="1079"/>
      <c r="I35" s="1079"/>
      <c r="J35" s="554"/>
      <c r="K35" s="553"/>
      <c r="L35" s="181"/>
      <c r="M35" s="181"/>
    </row>
    <row r="36" spans="1:13" ht="23.25" hidden="1" customHeight="1">
      <c r="A36" s="57">
        <v>31</v>
      </c>
      <c r="B36" s="104"/>
      <c r="C36" s="1074"/>
      <c r="D36" s="1075"/>
      <c r="E36" s="1075"/>
      <c r="F36" s="1076"/>
      <c r="G36" s="1076"/>
      <c r="H36" s="1076"/>
      <c r="I36" s="1076"/>
      <c r="J36" s="554"/>
      <c r="K36" s="105"/>
      <c r="L36" s="106"/>
      <c r="M36" s="181"/>
    </row>
    <row r="37" spans="1:13" ht="23.25" hidden="1" customHeight="1">
      <c r="A37" s="57">
        <v>32</v>
      </c>
      <c r="B37" s="104"/>
      <c r="C37" s="1074"/>
      <c r="D37" s="1075"/>
      <c r="E37" s="1075"/>
      <c r="F37" s="1076"/>
      <c r="G37" s="1076"/>
      <c r="H37" s="1076"/>
      <c r="I37" s="1076"/>
      <c r="J37" s="554"/>
      <c r="K37" s="105"/>
      <c r="L37" s="106"/>
      <c r="M37" s="181"/>
    </row>
    <row r="38" spans="1:13" ht="23.25" hidden="1" customHeight="1">
      <c r="A38" s="57">
        <v>33</v>
      </c>
      <c r="B38" s="104"/>
      <c r="C38" s="1074"/>
      <c r="D38" s="1075"/>
      <c r="E38" s="1075"/>
      <c r="F38" s="1076"/>
      <c r="G38" s="1076"/>
      <c r="H38" s="1076"/>
      <c r="I38" s="1076"/>
      <c r="J38" s="554"/>
      <c r="K38" s="105"/>
      <c r="L38" s="106"/>
      <c r="M38" s="181"/>
    </row>
    <row r="39" spans="1:13" ht="23.25" hidden="1" customHeight="1">
      <c r="A39" s="57">
        <v>34</v>
      </c>
      <c r="B39" s="104"/>
      <c r="C39" s="1074"/>
      <c r="D39" s="1075"/>
      <c r="E39" s="1075"/>
      <c r="F39" s="1076"/>
      <c r="G39" s="1076"/>
      <c r="H39" s="1076"/>
      <c r="I39" s="1076"/>
      <c r="J39" s="554"/>
      <c r="K39" s="105"/>
      <c r="L39" s="106"/>
      <c r="M39" s="181"/>
    </row>
    <row r="40" spans="1:13" ht="23.25" hidden="1" customHeight="1">
      <c r="A40" s="57">
        <v>35</v>
      </c>
      <c r="B40" s="104"/>
      <c r="C40" s="1074"/>
      <c r="D40" s="1075"/>
      <c r="E40" s="1075"/>
      <c r="F40" s="1076"/>
      <c r="G40" s="1076"/>
      <c r="H40" s="1076"/>
      <c r="I40" s="1076"/>
      <c r="J40" s="554"/>
      <c r="K40" s="105"/>
      <c r="L40" s="106"/>
      <c r="M40" s="181"/>
    </row>
    <row r="41" spans="1:13" ht="23.25" hidden="1" customHeight="1">
      <c r="A41" s="57">
        <v>36</v>
      </c>
      <c r="B41" s="104"/>
      <c r="C41" s="1074"/>
      <c r="D41" s="1075"/>
      <c r="E41" s="1075"/>
      <c r="F41" s="1076"/>
      <c r="G41" s="1076"/>
      <c r="H41" s="1076"/>
      <c r="I41" s="1076"/>
      <c r="J41" s="554"/>
      <c r="K41" s="105"/>
      <c r="L41" s="106"/>
      <c r="M41" s="181"/>
    </row>
    <row r="42" spans="1:13" ht="23.25" hidden="1" customHeight="1">
      <c r="A42" s="57">
        <v>37</v>
      </c>
      <c r="B42" s="104"/>
      <c r="C42" s="1074"/>
      <c r="D42" s="1075"/>
      <c r="E42" s="1075"/>
      <c r="F42" s="1076"/>
      <c r="G42" s="1076"/>
      <c r="H42" s="1076"/>
      <c r="I42" s="1076"/>
      <c r="J42" s="554"/>
      <c r="K42" s="105"/>
      <c r="L42" s="106"/>
      <c r="M42" s="181"/>
    </row>
    <row r="43" spans="1:13" ht="23.25" hidden="1" customHeight="1">
      <c r="A43" s="57">
        <v>38</v>
      </c>
      <c r="B43" s="104"/>
      <c r="C43" s="1074"/>
      <c r="D43" s="1075"/>
      <c r="E43" s="1075"/>
      <c r="F43" s="1076"/>
      <c r="G43" s="1076"/>
      <c r="H43" s="1076"/>
      <c r="I43" s="1076"/>
      <c r="J43" s="554"/>
      <c r="K43" s="105"/>
      <c r="L43" s="106"/>
      <c r="M43" s="181"/>
    </row>
    <row r="44" spans="1:13" ht="23.25" hidden="1" customHeight="1">
      <c r="A44" s="57">
        <v>39</v>
      </c>
      <c r="B44" s="104"/>
      <c r="C44" s="1074"/>
      <c r="D44" s="1075"/>
      <c r="E44" s="1075"/>
      <c r="F44" s="1076"/>
      <c r="G44" s="1076"/>
      <c r="H44" s="1076"/>
      <c r="I44" s="1076"/>
      <c r="J44" s="554"/>
      <c r="K44" s="105"/>
      <c r="L44" s="106"/>
      <c r="M44" s="181"/>
    </row>
    <row r="45" spans="1:13" ht="23.25" hidden="1" customHeight="1">
      <c r="A45" s="57">
        <v>40</v>
      </c>
      <c r="B45" s="104"/>
      <c r="C45" s="1074"/>
      <c r="D45" s="1075"/>
      <c r="E45" s="1075"/>
      <c r="F45" s="1076"/>
      <c r="G45" s="1076"/>
      <c r="H45" s="1076"/>
      <c r="I45" s="1076"/>
      <c r="J45" s="554"/>
      <c r="K45" s="105"/>
      <c r="L45" s="106"/>
      <c r="M45" s="181"/>
    </row>
    <row r="46" spans="1:13" ht="23.25" hidden="1" customHeight="1">
      <c r="A46" s="57">
        <v>41</v>
      </c>
      <c r="B46" s="104"/>
      <c r="C46" s="1074"/>
      <c r="D46" s="1075"/>
      <c r="E46" s="1075"/>
      <c r="F46" s="1076"/>
      <c r="G46" s="1076"/>
      <c r="H46" s="1076"/>
      <c r="I46" s="1076"/>
      <c r="J46" s="554"/>
      <c r="K46" s="105"/>
      <c r="L46" s="106"/>
      <c r="M46" s="181"/>
    </row>
    <row r="47" spans="1:13" ht="23.25" hidden="1" customHeight="1">
      <c r="A47" s="57">
        <v>42</v>
      </c>
      <c r="B47" s="104"/>
      <c r="C47" s="1074"/>
      <c r="D47" s="1075"/>
      <c r="E47" s="1075"/>
      <c r="F47" s="1076"/>
      <c r="G47" s="1076"/>
      <c r="H47" s="1076"/>
      <c r="I47" s="1076"/>
      <c r="J47" s="554"/>
      <c r="K47" s="105"/>
      <c r="L47" s="106"/>
      <c r="M47" s="181"/>
    </row>
    <row r="48" spans="1:13" ht="23.25" hidden="1" customHeight="1">
      <c r="A48" s="57">
        <v>43</v>
      </c>
      <c r="B48" s="104"/>
      <c r="C48" s="1074"/>
      <c r="D48" s="1075"/>
      <c r="E48" s="1075"/>
      <c r="F48" s="1076"/>
      <c r="G48" s="1076"/>
      <c r="H48" s="1076"/>
      <c r="I48" s="1076"/>
      <c r="J48" s="554"/>
      <c r="K48" s="105"/>
      <c r="L48" s="106"/>
      <c r="M48" s="181"/>
    </row>
    <row r="49" spans="1:13" ht="23.25" hidden="1" customHeight="1">
      <c r="A49" s="57">
        <v>44</v>
      </c>
      <c r="B49" s="104"/>
      <c r="C49" s="1074"/>
      <c r="D49" s="1075"/>
      <c r="E49" s="1075"/>
      <c r="F49" s="1076"/>
      <c r="G49" s="1076"/>
      <c r="H49" s="1076"/>
      <c r="I49" s="1076"/>
      <c r="J49" s="554"/>
      <c r="K49" s="105"/>
      <c r="L49" s="106"/>
      <c r="M49" s="181"/>
    </row>
    <row r="50" spans="1:13" ht="23.25" hidden="1" customHeight="1">
      <c r="A50" s="57">
        <v>45</v>
      </c>
      <c r="B50" s="104"/>
      <c r="C50" s="1074"/>
      <c r="D50" s="1075"/>
      <c r="E50" s="1075"/>
      <c r="F50" s="1076"/>
      <c r="G50" s="1076"/>
      <c r="H50" s="1076"/>
      <c r="I50" s="1076"/>
      <c r="J50" s="554"/>
      <c r="K50" s="105"/>
      <c r="L50" s="106"/>
      <c r="M50" s="181"/>
    </row>
    <row r="51" spans="1:13" ht="23.25" hidden="1" customHeight="1">
      <c r="A51" s="57">
        <v>46</v>
      </c>
      <c r="B51" s="104"/>
      <c r="C51" s="1074"/>
      <c r="D51" s="1075"/>
      <c r="E51" s="1075"/>
      <c r="F51" s="1076"/>
      <c r="G51" s="1076"/>
      <c r="H51" s="1076"/>
      <c r="I51" s="1076"/>
      <c r="J51" s="554"/>
      <c r="K51" s="105"/>
      <c r="L51" s="106"/>
      <c r="M51" s="181"/>
    </row>
    <row r="52" spans="1:13" ht="23.25" hidden="1" customHeight="1">
      <c r="A52" s="57">
        <v>47</v>
      </c>
      <c r="B52" s="104"/>
      <c r="C52" s="1074"/>
      <c r="D52" s="1075"/>
      <c r="E52" s="1075"/>
      <c r="F52" s="1076"/>
      <c r="G52" s="1076"/>
      <c r="H52" s="1076"/>
      <c r="I52" s="1076"/>
      <c r="J52" s="554"/>
      <c r="K52" s="105"/>
      <c r="L52" s="106"/>
      <c r="M52" s="181"/>
    </row>
    <row r="53" spans="1:13" ht="23.25" hidden="1" customHeight="1">
      <c r="A53" s="57">
        <v>48</v>
      </c>
      <c r="B53" s="104"/>
      <c r="C53" s="1074"/>
      <c r="D53" s="1075"/>
      <c r="E53" s="1075"/>
      <c r="F53" s="1076"/>
      <c r="G53" s="1076"/>
      <c r="H53" s="1076"/>
      <c r="I53" s="1076"/>
      <c r="J53" s="554"/>
      <c r="K53" s="105"/>
      <c r="L53" s="106"/>
      <c r="M53" s="181"/>
    </row>
    <row r="54" spans="1:13" ht="23.25" hidden="1" customHeight="1">
      <c r="A54" s="57">
        <v>49</v>
      </c>
      <c r="B54" s="104"/>
      <c r="C54" s="1074"/>
      <c r="D54" s="1075"/>
      <c r="E54" s="1075"/>
      <c r="F54" s="1076"/>
      <c r="G54" s="1076"/>
      <c r="H54" s="1076"/>
      <c r="I54" s="1076"/>
      <c r="J54" s="554"/>
      <c r="K54" s="105"/>
      <c r="L54" s="106"/>
      <c r="M54" s="181"/>
    </row>
    <row r="55" spans="1:13" ht="23.25" hidden="1" customHeight="1">
      <c r="A55" s="57">
        <v>50</v>
      </c>
      <c r="B55" s="104"/>
      <c r="C55" s="1074"/>
      <c r="D55" s="1075"/>
      <c r="E55" s="1075"/>
      <c r="F55" s="1076"/>
      <c r="G55" s="1076"/>
      <c r="H55" s="1076"/>
      <c r="I55" s="1076"/>
      <c r="J55" s="554"/>
      <c r="K55" s="105"/>
      <c r="L55" s="106"/>
      <c r="M55" s="181"/>
    </row>
    <row r="57" spans="1:13" ht="17.25" customHeight="1">
      <c r="A57" s="1073">
        <f>COUNTA(C6:C55)</f>
        <v>2</v>
      </c>
      <c r="B57" s="1073"/>
      <c r="C57" s="1073"/>
      <c r="D57" s="43" t="s">
        <v>947</v>
      </c>
      <c r="E57" s="556">
        <f>COUNTIF(B6:B55,"Mr.")</f>
        <v>1</v>
      </c>
      <c r="F57" s="43" t="s">
        <v>948</v>
      </c>
      <c r="G57" s="557">
        <f>COUNTIF(B6:B55,"Ms.")</f>
        <v>1</v>
      </c>
    </row>
    <row r="59" spans="1:13" ht="17.25" customHeight="1">
      <c r="A59" s="3" t="s">
        <v>949</v>
      </c>
      <c r="B59" s="3" t="s">
        <v>950</v>
      </c>
    </row>
    <row r="60" spans="1:13" ht="17.25" customHeight="1">
      <c r="A60" s="57">
        <v>1</v>
      </c>
      <c r="B60" s="1070" t="s">
        <v>951</v>
      </c>
      <c r="C60" s="1070"/>
      <c r="D60" s="1070"/>
      <c r="E60" s="1071" t="s">
        <v>952</v>
      </c>
      <c r="F60" s="859"/>
      <c r="G60" s="859"/>
      <c r="H60" s="859"/>
      <c r="I60" s="859"/>
      <c r="J60" s="1072"/>
    </row>
    <row r="61" spans="1:13" ht="17.25" customHeight="1">
      <c r="A61" s="57">
        <v>2</v>
      </c>
      <c r="B61" s="1070" t="s">
        <v>953</v>
      </c>
      <c r="C61" s="1070"/>
      <c r="D61" s="1070"/>
      <c r="E61" s="1071" t="s">
        <v>954</v>
      </c>
      <c r="F61" s="859"/>
      <c r="G61" s="859"/>
      <c r="H61" s="859"/>
      <c r="I61" s="859"/>
      <c r="J61" s="1072"/>
    </row>
    <row r="62" spans="1:13" ht="17.25" customHeight="1">
      <c r="A62" s="57">
        <v>3</v>
      </c>
      <c r="B62" s="1070" t="s">
        <v>955</v>
      </c>
      <c r="C62" s="1070"/>
      <c r="D62" s="1070"/>
      <c r="E62" s="1071" t="s">
        <v>956</v>
      </c>
      <c r="F62" s="859"/>
      <c r="G62" s="859"/>
      <c r="H62" s="859"/>
      <c r="I62" s="859"/>
      <c r="J62" s="1072"/>
    </row>
    <row r="63" spans="1:13" ht="17.25" customHeight="1">
      <c r="A63" s="57">
        <v>4</v>
      </c>
      <c r="B63" s="1070" t="s">
        <v>957</v>
      </c>
      <c r="C63" s="1070"/>
      <c r="D63" s="1070"/>
      <c r="E63" s="1071" t="s">
        <v>958</v>
      </c>
      <c r="F63" s="859"/>
      <c r="G63" s="859"/>
      <c r="H63" s="859"/>
      <c r="I63" s="859"/>
      <c r="J63" s="1072"/>
    </row>
    <row r="64" spans="1:13" ht="17.25" customHeight="1">
      <c r="A64" s="57">
        <v>5</v>
      </c>
      <c r="B64" s="1070" t="s">
        <v>959</v>
      </c>
      <c r="C64" s="1070"/>
      <c r="D64" s="1070"/>
      <c r="E64" s="1071" t="s">
        <v>960</v>
      </c>
      <c r="F64" s="859"/>
      <c r="G64" s="859"/>
      <c r="H64" s="859"/>
      <c r="I64" s="859"/>
      <c r="J64" s="1072"/>
    </row>
    <row r="66" spans="1:2" ht="17.25" customHeight="1">
      <c r="A66" s="3" t="s">
        <v>961</v>
      </c>
      <c r="B66" s="3" t="s">
        <v>962</v>
      </c>
    </row>
    <row r="67" spans="1:2" ht="17.25" customHeight="1">
      <c r="B67" s="3" t="s">
        <v>963</v>
      </c>
    </row>
  </sheetData>
  <mergeCells count="116">
    <mergeCell ref="K4:K5"/>
    <mergeCell ref="A4:A5"/>
    <mergeCell ref="B4:E5"/>
    <mergeCell ref="F4:I5"/>
    <mergeCell ref="C6:E6"/>
    <mergeCell ref="F6:I6"/>
    <mergeCell ref="C10:E10"/>
    <mergeCell ref="F10:I10"/>
    <mergeCell ref="C11:E11"/>
    <mergeCell ref="F11:I11"/>
    <mergeCell ref="C12:E12"/>
    <mergeCell ref="F12:I12"/>
    <mergeCell ref="C7:E7"/>
    <mergeCell ref="F7:I7"/>
    <mergeCell ref="C8:E8"/>
    <mergeCell ref="F8:I8"/>
    <mergeCell ref="C9:E9"/>
    <mergeCell ref="F9:I9"/>
    <mergeCell ref="C16:E16"/>
    <mergeCell ref="F16:I16"/>
    <mergeCell ref="C17:E17"/>
    <mergeCell ref="F17:I17"/>
    <mergeCell ref="C18:E18"/>
    <mergeCell ref="F18:I18"/>
    <mergeCell ref="C13:E13"/>
    <mergeCell ref="F13:I13"/>
    <mergeCell ref="C14:E14"/>
    <mergeCell ref="F14:I14"/>
    <mergeCell ref="C15:E15"/>
    <mergeCell ref="F15:I15"/>
    <mergeCell ref="C22:E22"/>
    <mergeCell ref="F22:I22"/>
    <mergeCell ref="C23:E23"/>
    <mergeCell ref="F23:I23"/>
    <mergeCell ref="C24:E24"/>
    <mergeCell ref="F24:I24"/>
    <mergeCell ref="C19:E19"/>
    <mergeCell ref="F19:I19"/>
    <mergeCell ref="C20:E20"/>
    <mergeCell ref="F20:I20"/>
    <mergeCell ref="C21:E21"/>
    <mergeCell ref="F21:I21"/>
    <mergeCell ref="C28:E28"/>
    <mergeCell ref="F28:I28"/>
    <mergeCell ref="C29:E29"/>
    <mergeCell ref="F29:I29"/>
    <mergeCell ref="C30:E30"/>
    <mergeCell ref="F30:I30"/>
    <mergeCell ref="C25:E25"/>
    <mergeCell ref="F25:I25"/>
    <mergeCell ref="C26:E26"/>
    <mergeCell ref="F26:I26"/>
    <mergeCell ref="C27:E27"/>
    <mergeCell ref="F27:I27"/>
    <mergeCell ref="C34:E34"/>
    <mergeCell ref="F34:I34"/>
    <mergeCell ref="C35:E35"/>
    <mergeCell ref="F35:I35"/>
    <mergeCell ref="C36:E36"/>
    <mergeCell ref="F36:I36"/>
    <mergeCell ref="C31:E31"/>
    <mergeCell ref="F31:I31"/>
    <mergeCell ref="C32:E32"/>
    <mergeCell ref="F32:I32"/>
    <mergeCell ref="C33:E33"/>
    <mergeCell ref="F33:I33"/>
    <mergeCell ref="C40:E40"/>
    <mergeCell ref="F40:I40"/>
    <mergeCell ref="C41:E41"/>
    <mergeCell ref="F41:I41"/>
    <mergeCell ref="C42:E42"/>
    <mergeCell ref="F42:I42"/>
    <mergeCell ref="C37:E37"/>
    <mergeCell ref="F37:I37"/>
    <mergeCell ref="C38:E38"/>
    <mergeCell ref="F38:I38"/>
    <mergeCell ref="C39:E39"/>
    <mergeCell ref="F39:I39"/>
    <mergeCell ref="C51:E51"/>
    <mergeCell ref="F51:I51"/>
    <mergeCell ref="C46:E46"/>
    <mergeCell ref="F46:I46"/>
    <mergeCell ref="C47:E47"/>
    <mergeCell ref="F47:I47"/>
    <mergeCell ref="C48:E48"/>
    <mergeCell ref="F48:I48"/>
    <mergeCell ref="C43:E43"/>
    <mergeCell ref="F43:I43"/>
    <mergeCell ref="C44:E44"/>
    <mergeCell ref="F44:I44"/>
    <mergeCell ref="C45:E45"/>
    <mergeCell ref="F45:I45"/>
    <mergeCell ref="B64:D64"/>
    <mergeCell ref="E64:J64"/>
    <mergeCell ref="A57:C57"/>
    <mergeCell ref="A2:L2"/>
    <mergeCell ref="B60:D60"/>
    <mergeCell ref="E60:J60"/>
    <mergeCell ref="B61:D61"/>
    <mergeCell ref="E61:J61"/>
    <mergeCell ref="B62:D62"/>
    <mergeCell ref="E62:J62"/>
    <mergeCell ref="B63:D63"/>
    <mergeCell ref="E63:J63"/>
    <mergeCell ref="C55:E55"/>
    <mergeCell ref="F55:I55"/>
    <mergeCell ref="C52:E52"/>
    <mergeCell ref="F52:I52"/>
    <mergeCell ref="C53:E53"/>
    <mergeCell ref="F53:I53"/>
    <mergeCell ref="C54:E54"/>
    <mergeCell ref="F54:I54"/>
    <mergeCell ref="C49:E49"/>
    <mergeCell ref="F49:I49"/>
    <mergeCell ref="C50:E50"/>
    <mergeCell ref="F50:I50"/>
  </mergeCells>
  <phoneticPr fontId="1"/>
  <dataValidations count="2">
    <dataValidation type="list" allowBlank="1" showInputMessage="1" showErrorMessage="1" errorTitle="入力エラー" error="プルダウンより選択してください。" sqref="B6:B55" xr:uid="{80DB12AD-A3DC-46F7-A1A5-2DF7F29FBEE1}">
      <formula1>"Mr.,Ms."</formula1>
    </dataValidation>
    <dataValidation type="list" allowBlank="1" showInputMessage="1" showErrorMessage="1" sqref="J6:J55" xr:uid="{4E860937-65D9-491D-BF8A-81181BE38617}">
      <formula1>"1,2,3,4,5"</formula1>
    </dataValidation>
  </dataValidations>
  <printOptions horizontalCentered="1"/>
  <pageMargins left="0.51181102362204722" right="0.51181102362204722" top="0.74803149606299213" bottom="0.55118110236220474" header="0.31496062992125984" footer="0.31496062992125984"/>
  <pageSetup paperSize="9" scale="79" orientation="portrait" blackAndWhite="1" r:id="rId1"/>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18231E-E42F-46EE-BE63-6A93B6E8EF96}">
  <sheetPr>
    <tabColor theme="9" tint="0.59999389629810485"/>
    <pageSetUpPr fitToPage="1"/>
  </sheetPr>
  <dimension ref="A1:R65"/>
  <sheetViews>
    <sheetView showGridLines="0" showZeros="0" view="pageBreakPreview" zoomScale="70" zoomScaleNormal="100" zoomScaleSheetLayoutView="70" workbookViewId="0">
      <pane ySplit="7" topLeftCell="A8" activePane="bottomLeft" state="frozen"/>
      <selection pane="bottomLeft" activeCell="A5" sqref="A5"/>
    </sheetView>
  </sheetViews>
  <sheetFormatPr defaultColWidth="9" defaultRowHeight="17.25" customHeight="1"/>
  <cols>
    <col min="1" max="1" width="7.125" style="3" customWidth="1"/>
    <col min="2" max="2" width="7.875" style="3" customWidth="1"/>
    <col min="3" max="5" width="9" style="3"/>
    <col min="6" max="7" width="7.875" style="3" customWidth="1"/>
    <col min="8" max="8" width="7.125" style="3" customWidth="1"/>
    <col min="9" max="9" width="7.875" style="3" customWidth="1"/>
    <col min="10" max="12" width="9" style="3"/>
    <col min="13" max="14" width="7.875" style="3" customWidth="1"/>
    <col min="15" max="15" width="7.125" style="3" customWidth="1"/>
    <col min="16" max="16384" width="9" style="3"/>
  </cols>
  <sheetData>
    <row r="1" spans="1:18" ht="17.25" customHeight="1">
      <c r="R1" s="57" t="s">
        <v>640</v>
      </c>
    </row>
    <row r="2" spans="1:18" ht="17.25" customHeight="1">
      <c r="A2" s="598"/>
      <c r="B2" s="598"/>
      <c r="C2" s="598"/>
      <c r="D2" s="598"/>
      <c r="E2" s="598"/>
      <c r="F2" s="598"/>
      <c r="G2" s="598"/>
      <c r="H2" s="598"/>
      <c r="I2" s="598"/>
      <c r="J2" s="598"/>
      <c r="K2" s="598"/>
      <c r="L2" s="598"/>
      <c r="M2" s="598"/>
      <c r="N2" s="598"/>
      <c r="O2" s="598"/>
      <c r="R2" s="57" t="s">
        <v>85</v>
      </c>
    </row>
    <row r="3" spans="1:18" ht="17.25" customHeight="1">
      <c r="R3" s="57" t="s">
        <v>86</v>
      </c>
    </row>
    <row r="4" spans="1:18" ht="17.25" customHeight="1">
      <c r="A4" s="599" t="s">
        <v>906</v>
      </c>
      <c r="B4" s="599"/>
      <c r="C4" s="599"/>
      <c r="D4" s="599"/>
      <c r="E4" s="599"/>
      <c r="F4" s="599"/>
      <c r="G4" s="599"/>
      <c r="H4" s="599"/>
      <c r="I4" s="599"/>
      <c r="J4" s="599"/>
      <c r="K4" s="599"/>
      <c r="L4" s="599"/>
      <c r="M4" s="599"/>
      <c r="N4" s="599"/>
      <c r="O4" s="599"/>
      <c r="R4" s="57" t="s">
        <v>87</v>
      </c>
    </row>
    <row r="5" spans="1:18" ht="17.25" customHeight="1" thickBot="1">
      <c r="R5" s="57" t="s">
        <v>88</v>
      </c>
    </row>
    <row r="6" spans="1:18" ht="17.25" customHeight="1">
      <c r="A6" s="600" t="s">
        <v>77</v>
      </c>
      <c r="B6" s="602" t="s">
        <v>78</v>
      </c>
      <c r="C6" s="602"/>
      <c r="D6" s="602"/>
      <c r="E6" s="602"/>
      <c r="F6" s="720" t="s">
        <v>31</v>
      </c>
      <c r="G6" s="722" t="s">
        <v>639</v>
      </c>
      <c r="H6" s="30" t="s">
        <v>82</v>
      </c>
      <c r="I6" s="602" t="s">
        <v>83</v>
      </c>
      <c r="J6" s="602"/>
      <c r="K6" s="602"/>
      <c r="L6" s="602"/>
      <c r="M6" s="720" t="s">
        <v>31</v>
      </c>
      <c r="N6" s="722" t="s">
        <v>639</v>
      </c>
      <c r="O6" s="30" t="s">
        <v>82</v>
      </c>
      <c r="R6" s="57" t="s">
        <v>641</v>
      </c>
    </row>
    <row r="7" spans="1:18" ht="17.25" customHeight="1">
      <c r="A7" s="1192"/>
      <c r="B7" s="1195" t="s">
        <v>79</v>
      </c>
      <c r="C7" s="841"/>
      <c r="D7" s="841"/>
      <c r="E7" s="841"/>
      <c r="F7" s="1193"/>
      <c r="G7" s="1194"/>
      <c r="H7" s="16" t="s">
        <v>90</v>
      </c>
      <c r="I7" s="1195" t="s">
        <v>79</v>
      </c>
      <c r="J7" s="841"/>
      <c r="K7" s="841"/>
      <c r="L7" s="841"/>
      <c r="M7" s="1193"/>
      <c r="N7" s="1194"/>
      <c r="O7" s="16" t="s">
        <v>90</v>
      </c>
    </row>
    <row r="8" spans="1:18" ht="36.75" customHeight="1">
      <c r="A8" s="370">
        <f>'②海外セミナー日程案 '!A8</f>
        <v>45159</v>
      </c>
      <c r="B8" s="371" t="str">
        <f>'②海外セミナー日程案 '!B8</f>
        <v>開講式</v>
      </c>
      <c r="C8" s="1188">
        <f>'②海外セミナー日程案 '!C8</f>
        <v>0</v>
      </c>
      <c r="D8" s="1189"/>
      <c r="E8" s="1189"/>
      <c r="F8" s="414">
        <f>'②海外セミナー日程案 '!F8</f>
        <v>0</v>
      </c>
      <c r="G8" s="417">
        <f>'②海外セミナー日程案 '!G8</f>
        <v>0</v>
      </c>
      <c r="H8" s="412" t="str">
        <f>'②海外セミナー日程案 '!H8</f>
        <v>タナカ通訳</v>
      </c>
      <c r="I8" s="371" t="str">
        <f>'②海外セミナー日程案 '!I8</f>
        <v>講義</v>
      </c>
      <c r="J8" s="1188" t="str">
        <f>'②海外セミナー日程案 '!J8</f>
        <v>機械部品Aの構造と機能説明</v>
      </c>
      <c r="K8" s="1189"/>
      <c r="L8" s="1189"/>
      <c r="M8" s="414" t="str">
        <f>'②海外セミナー日程案 '!M8</f>
        <v>佐藤講師</v>
      </c>
      <c r="N8" s="420">
        <f>'②海外セミナー日程案 '!N8</f>
        <v>3</v>
      </c>
      <c r="O8" s="412" t="str">
        <f>'②海外セミナー日程案 '!O8</f>
        <v>タナカ通訳</v>
      </c>
    </row>
    <row r="9" spans="1:18" ht="36.75" customHeight="1">
      <c r="A9" s="372">
        <f>A8</f>
        <v>45159</v>
      </c>
      <c r="B9" s="352" t="str">
        <f>'②海外セミナー日程案 '!B9</f>
        <v>講義</v>
      </c>
      <c r="C9" s="592" t="str">
        <f>'②海外セミナー日程案 '!C9</f>
        <v>〇〇機械全体の構造</v>
      </c>
      <c r="D9" s="593"/>
      <c r="E9" s="593"/>
      <c r="F9" s="407" t="str">
        <f>'②海外セミナー日程案 '!F9</f>
        <v>山田講師</v>
      </c>
      <c r="G9" s="404">
        <f>'②海外セミナー日程案 '!G9</f>
        <v>3</v>
      </c>
      <c r="H9" s="402">
        <f>SUM(G8:G10)</f>
        <v>3</v>
      </c>
      <c r="I9" s="352">
        <f>'②海外セミナー日程案 '!I9</f>
        <v>0</v>
      </c>
      <c r="J9" s="592">
        <f>'②海外セミナー日程案 '!J9</f>
        <v>0</v>
      </c>
      <c r="K9" s="593"/>
      <c r="L9" s="593"/>
      <c r="M9" s="407">
        <f>'②海外セミナー日程案 '!M9</f>
        <v>0</v>
      </c>
      <c r="N9" s="409">
        <f>'②海外セミナー日程案 '!N9</f>
        <v>0</v>
      </c>
      <c r="O9" s="402">
        <f>SUM(N8:N10)</f>
        <v>3</v>
      </c>
    </row>
    <row r="10" spans="1:18" ht="33" customHeight="1">
      <c r="A10" s="373"/>
      <c r="B10" s="374">
        <f>'②海外セミナー日程案 '!B10</f>
        <v>0</v>
      </c>
      <c r="C10" s="1190">
        <f>'②海外セミナー日程案 '!C10</f>
        <v>0</v>
      </c>
      <c r="D10" s="1191"/>
      <c r="E10" s="1191"/>
      <c r="F10" s="415">
        <f>'②海外セミナー日程案 '!F10</f>
        <v>0</v>
      </c>
      <c r="G10" s="418">
        <f>'②海外セミナー日程案 '!G10</f>
        <v>0</v>
      </c>
      <c r="H10" s="403"/>
      <c r="I10" s="374">
        <f>'②海外セミナー日程案 '!I10</f>
        <v>0</v>
      </c>
      <c r="J10" s="1190">
        <f>'②海外セミナー日程案 '!J10</f>
        <v>0</v>
      </c>
      <c r="K10" s="1191"/>
      <c r="L10" s="1191"/>
      <c r="M10" s="415">
        <f>'②海外セミナー日程案 '!M10</f>
        <v>0</v>
      </c>
      <c r="N10" s="421">
        <f>'②海外セミナー日程案 '!N10</f>
        <v>0</v>
      </c>
      <c r="O10" s="403"/>
    </row>
    <row r="11" spans="1:18" ht="36.75" customHeight="1">
      <c r="A11" s="370">
        <f>A8+1</f>
        <v>45160</v>
      </c>
      <c r="B11" s="371" t="str">
        <f>'②海外セミナー日程案 '!B11</f>
        <v>講義</v>
      </c>
      <c r="C11" s="1188" t="str">
        <f>'②海外セミナー日程案 '!C11</f>
        <v>機械部品Aの分解組立と調整</v>
      </c>
      <c r="D11" s="1189"/>
      <c r="E11" s="1189"/>
      <c r="F11" s="414" t="str">
        <f>'②海外セミナー日程案 '!F11</f>
        <v>山田講師</v>
      </c>
      <c r="G11" s="417">
        <f>'②海外セミナー日程案 '!G11</f>
        <v>1.5</v>
      </c>
      <c r="H11" s="412" t="s">
        <v>345</v>
      </c>
      <c r="I11" s="371" t="str">
        <f>'②海外セミナー日程案 '!I11</f>
        <v>視察</v>
      </c>
      <c r="J11" s="1188" t="str">
        <f>'②海外セミナー日程案 '!J11</f>
        <v>工場A　組立調整</v>
      </c>
      <c r="K11" s="1189"/>
      <c r="L11" s="1189"/>
      <c r="M11" s="414" t="str">
        <f>'②海外セミナー日程案 '!M11</f>
        <v>山田講師</v>
      </c>
      <c r="N11" s="420">
        <f>'②海外セミナー日程案 '!N11</f>
        <v>3</v>
      </c>
      <c r="O11" s="412" t="s">
        <v>345</v>
      </c>
    </row>
    <row r="12" spans="1:18" ht="36.75" customHeight="1">
      <c r="A12" s="372">
        <f>A11</f>
        <v>45160</v>
      </c>
      <c r="B12" s="352" t="str">
        <f>'②海外セミナー日程案 '!B12</f>
        <v>実技</v>
      </c>
      <c r="C12" s="592" t="str">
        <f>'②海外セミナー日程案 '!C12</f>
        <v>機械部品Aの分解組立と調整</v>
      </c>
      <c r="D12" s="593"/>
      <c r="E12" s="593"/>
      <c r="F12" s="407" t="str">
        <f>'②海外セミナー日程案 '!F12</f>
        <v>佐藤講師</v>
      </c>
      <c r="G12" s="404">
        <f>'②海外セミナー日程案 '!G12</f>
        <v>1.5</v>
      </c>
      <c r="H12" s="402">
        <f>SUM(G11:G13)</f>
        <v>3</v>
      </c>
      <c r="I12" s="352">
        <f>'②海外セミナー日程案 '!I12</f>
        <v>0</v>
      </c>
      <c r="J12" s="592">
        <f>'②海外セミナー日程案 '!J12</f>
        <v>0</v>
      </c>
      <c r="K12" s="593"/>
      <c r="L12" s="593"/>
      <c r="M12" s="407">
        <f>'②海外セミナー日程案 '!M12</f>
        <v>0</v>
      </c>
      <c r="N12" s="409">
        <f>'②海外セミナー日程案 '!N12</f>
        <v>0</v>
      </c>
      <c r="O12" s="402">
        <f>SUM(N11:N13)</f>
        <v>3</v>
      </c>
    </row>
    <row r="13" spans="1:18" ht="33" customHeight="1">
      <c r="A13" s="373"/>
      <c r="B13" s="374">
        <f>'②海外セミナー日程案 '!B13</f>
        <v>0</v>
      </c>
      <c r="C13" s="1190">
        <f>'②海外セミナー日程案 '!C13</f>
        <v>0</v>
      </c>
      <c r="D13" s="1191"/>
      <c r="E13" s="1191"/>
      <c r="F13" s="415">
        <f>'②海外セミナー日程案 '!F13</f>
        <v>0</v>
      </c>
      <c r="G13" s="418">
        <f>'②海外セミナー日程案 '!G13</f>
        <v>0</v>
      </c>
      <c r="H13" s="403"/>
      <c r="I13" s="374">
        <f>'②海外セミナー日程案 '!I13</f>
        <v>0</v>
      </c>
      <c r="J13" s="1190">
        <f>'②海外セミナー日程案 '!J13</f>
        <v>0</v>
      </c>
      <c r="K13" s="1191"/>
      <c r="L13" s="1191"/>
      <c r="M13" s="415">
        <f>'②海外セミナー日程案 '!M13</f>
        <v>0</v>
      </c>
      <c r="N13" s="421">
        <f>'②海外セミナー日程案 '!N13</f>
        <v>0</v>
      </c>
      <c r="O13" s="403"/>
    </row>
    <row r="14" spans="1:18" ht="36.75" customHeight="1">
      <c r="A14" s="228">
        <f>A11+1</f>
        <v>45161</v>
      </c>
      <c r="B14" s="352">
        <f>'②海外セミナー日程案 '!B14</f>
        <v>0</v>
      </c>
      <c r="C14" s="592">
        <f>'②海外セミナー日程案 '!C14</f>
        <v>0</v>
      </c>
      <c r="D14" s="593"/>
      <c r="E14" s="593"/>
      <c r="F14" s="407">
        <f>'②海外セミナー日程案 '!F14</f>
        <v>0</v>
      </c>
      <c r="G14" s="404">
        <f>'②海外セミナー日程案 '!G14</f>
        <v>0</v>
      </c>
      <c r="H14" s="401" t="s">
        <v>345</v>
      </c>
      <c r="I14" s="352" t="str">
        <f>'②海外セミナー日程案 '!I14</f>
        <v>演習</v>
      </c>
      <c r="J14" s="592">
        <f>'②海外セミナー日程案 '!J14</f>
        <v>0</v>
      </c>
      <c r="K14" s="593"/>
      <c r="L14" s="593"/>
      <c r="M14" s="407" t="str">
        <f>'②海外セミナー日程案 '!M14</f>
        <v>山田講師</v>
      </c>
      <c r="N14" s="409">
        <f>'②海外セミナー日程案 '!N14</f>
        <v>3</v>
      </c>
      <c r="O14" s="401" t="s">
        <v>345</v>
      </c>
    </row>
    <row r="15" spans="1:18" ht="36.75" customHeight="1">
      <c r="A15" s="188">
        <f>A14</f>
        <v>45161</v>
      </c>
      <c r="B15" s="352">
        <f>'②海外セミナー日程案 '!B15</f>
        <v>0</v>
      </c>
      <c r="C15" s="592">
        <f>'②海外セミナー日程案 '!C15</f>
        <v>0</v>
      </c>
      <c r="D15" s="593"/>
      <c r="E15" s="593"/>
      <c r="F15" s="407">
        <f>'②海外セミナー日程案 '!F15</f>
        <v>0</v>
      </c>
      <c r="G15" s="404">
        <f>'②海外セミナー日程案 '!G15</f>
        <v>0</v>
      </c>
      <c r="H15" s="402">
        <f>SUM(G14:G16)</f>
        <v>0</v>
      </c>
      <c r="I15" s="352">
        <f>'②海外セミナー日程案 '!I15</f>
        <v>0</v>
      </c>
      <c r="J15" s="592">
        <f>'②海外セミナー日程案 '!J15</f>
        <v>0</v>
      </c>
      <c r="K15" s="593"/>
      <c r="L15" s="593"/>
      <c r="M15" s="407">
        <f>'②海外セミナー日程案 '!M15</f>
        <v>0</v>
      </c>
      <c r="N15" s="409">
        <f>'②海外セミナー日程案 '!N15</f>
        <v>0</v>
      </c>
      <c r="O15" s="402">
        <f>SUM(N14:N16)</f>
        <v>3</v>
      </c>
    </row>
    <row r="16" spans="1:18" ht="33" customHeight="1">
      <c r="A16" s="189"/>
      <c r="B16" s="375">
        <f>'②海外セミナー日程案 '!B16</f>
        <v>0</v>
      </c>
      <c r="C16" s="1196">
        <f>'②海外セミナー日程案 '!C16</f>
        <v>0</v>
      </c>
      <c r="D16" s="1197"/>
      <c r="E16" s="1197"/>
      <c r="F16" s="416">
        <f>'②海外セミナー日程案 '!F16</f>
        <v>0</v>
      </c>
      <c r="G16" s="419">
        <f>'②海外セミナー日程案 '!G16</f>
        <v>0</v>
      </c>
      <c r="H16" s="413"/>
      <c r="I16" s="375">
        <f>'②海外セミナー日程案 '!I16</f>
        <v>0</v>
      </c>
      <c r="J16" s="1196">
        <f>'②海外セミナー日程案 '!J16</f>
        <v>0</v>
      </c>
      <c r="K16" s="1197"/>
      <c r="L16" s="1197"/>
      <c r="M16" s="416">
        <f>'②海外セミナー日程案 '!M16</f>
        <v>0</v>
      </c>
      <c r="N16" s="422">
        <f>'②海外セミナー日程案 '!N16</f>
        <v>0</v>
      </c>
      <c r="O16" s="413"/>
    </row>
    <row r="17" spans="1:15" ht="36.75" customHeight="1">
      <c r="A17" s="370">
        <f>A14+1</f>
        <v>45162</v>
      </c>
      <c r="B17" s="371">
        <f>'②海外セミナー日程案 '!B17</f>
        <v>0</v>
      </c>
      <c r="C17" s="1188">
        <f>'②海外セミナー日程案 '!C17</f>
        <v>0</v>
      </c>
      <c r="D17" s="1189"/>
      <c r="E17" s="1189"/>
      <c r="F17" s="414">
        <f>'②海外セミナー日程案 '!F17</f>
        <v>0</v>
      </c>
      <c r="G17" s="417">
        <f>'②海外セミナー日程案 '!G17</f>
        <v>0</v>
      </c>
      <c r="H17" s="412" t="s">
        <v>345</v>
      </c>
      <c r="I17" s="371">
        <f>'②海外セミナー日程案 '!I17</f>
        <v>0</v>
      </c>
      <c r="J17" s="1188">
        <f>'②海外セミナー日程案 '!J17</f>
        <v>0</v>
      </c>
      <c r="K17" s="1189"/>
      <c r="L17" s="1189"/>
      <c r="M17" s="414">
        <f>'②海外セミナー日程案 '!M17</f>
        <v>0</v>
      </c>
      <c r="N17" s="420">
        <f>'②海外セミナー日程案 '!N17</f>
        <v>0</v>
      </c>
      <c r="O17" s="412" t="s">
        <v>345</v>
      </c>
    </row>
    <row r="18" spans="1:15" ht="36.75" customHeight="1">
      <c r="A18" s="372">
        <f>A17</f>
        <v>45162</v>
      </c>
      <c r="B18" s="352">
        <f>'②海外セミナー日程案 '!B18</f>
        <v>0</v>
      </c>
      <c r="C18" s="592">
        <f>'②海外セミナー日程案 '!C18</f>
        <v>0</v>
      </c>
      <c r="D18" s="593"/>
      <c r="E18" s="593"/>
      <c r="F18" s="407">
        <f>'②海外セミナー日程案 '!F18</f>
        <v>0</v>
      </c>
      <c r="G18" s="404">
        <f>'②海外セミナー日程案 '!G18</f>
        <v>0</v>
      </c>
      <c r="H18" s="402">
        <f>SUM(G17:G19)</f>
        <v>0</v>
      </c>
      <c r="I18" s="352">
        <f>'②海外セミナー日程案 '!I18</f>
        <v>0</v>
      </c>
      <c r="J18" s="592">
        <f>'②海外セミナー日程案 '!J18</f>
        <v>0</v>
      </c>
      <c r="K18" s="593"/>
      <c r="L18" s="593"/>
      <c r="M18" s="407">
        <f>'②海外セミナー日程案 '!M18</f>
        <v>0</v>
      </c>
      <c r="N18" s="409">
        <f>'②海外セミナー日程案 '!N18</f>
        <v>0</v>
      </c>
      <c r="O18" s="402">
        <f>SUM(N17:N19)</f>
        <v>0</v>
      </c>
    </row>
    <row r="19" spans="1:15" ht="33" customHeight="1">
      <c r="A19" s="373"/>
      <c r="B19" s="374">
        <f>'②海外セミナー日程案 '!B19</f>
        <v>0</v>
      </c>
      <c r="C19" s="1190">
        <f>'②海外セミナー日程案 '!C19</f>
        <v>0</v>
      </c>
      <c r="D19" s="1191"/>
      <c r="E19" s="1191"/>
      <c r="F19" s="415">
        <f>'②海外セミナー日程案 '!F19</f>
        <v>0</v>
      </c>
      <c r="G19" s="418">
        <f>'②海外セミナー日程案 '!G19</f>
        <v>0</v>
      </c>
      <c r="H19" s="403"/>
      <c r="I19" s="374">
        <f>'②海外セミナー日程案 '!I19</f>
        <v>0</v>
      </c>
      <c r="J19" s="1190">
        <f>'②海外セミナー日程案 '!J19</f>
        <v>0</v>
      </c>
      <c r="K19" s="1191"/>
      <c r="L19" s="1191"/>
      <c r="M19" s="415">
        <f>'②海外セミナー日程案 '!M19</f>
        <v>0</v>
      </c>
      <c r="N19" s="421">
        <f>'②海外セミナー日程案 '!N19</f>
        <v>0</v>
      </c>
      <c r="O19" s="403"/>
    </row>
    <row r="20" spans="1:15" ht="36.75" customHeight="1">
      <c r="A20" s="370">
        <f>A17+1</f>
        <v>45163</v>
      </c>
      <c r="B20" s="371">
        <f>'②海外セミナー日程案 '!B20</f>
        <v>0</v>
      </c>
      <c r="C20" s="1188">
        <f>'②海外セミナー日程案 '!C20</f>
        <v>0</v>
      </c>
      <c r="D20" s="1189"/>
      <c r="E20" s="1189"/>
      <c r="F20" s="414">
        <f>'②海外セミナー日程案 '!F20</f>
        <v>0</v>
      </c>
      <c r="G20" s="417">
        <f>'②海外セミナー日程案 '!G20</f>
        <v>0</v>
      </c>
      <c r="H20" s="412" t="s">
        <v>345</v>
      </c>
      <c r="I20" s="371">
        <f>'②海外セミナー日程案 '!I20</f>
        <v>0</v>
      </c>
      <c r="J20" s="1188">
        <f>'②海外セミナー日程案 '!J20</f>
        <v>0</v>
      </c>
      <c r="K20" s="1189"/>
      <c r="L20" s="1189"/>
      <c r="M20" s="414">
        <f>'②海外セミナー日程案 '!M20</f>
        <v>0</v>
      </c>
      <c r="N20" s="420">
        <f>'②海外セミナー日程案 '!N20</f>
        <v>0</v>
      </c>
      <c r="O20" s="412" t="s">
        <v>345</v>
      </c>
    </row>
    <row r="21" spans="1:15" ht="36.75" customHeight="1">
      <c r="A21" s="372">
        <f>A20</f>
        <v>45163</v>
      </c>
      <c r="B21" s="352">
        <f>'②海外セミナー日程案 '!B21</f>
        <v>0</v>
      </c>
      <c r="C21" s="592">
        <f>'②海外セミナー日程案 '!C21</f>
        <v>0</v>
      </c>
      <c r="D21" s="593"/>
      <c r="E21" s="593"/>
      <c r="F21" s="407">
        <f>'②海外セミナー日程案 '!F21</f>
        <v>0</v>
      </c>
      <c r="G21" s="404">
        <f>'②海外セミナー日程案 '!G21</f>
        <v>0</v>
      </c>
      <c r="H21" s="402">
        <f>SUM(G20:G22)</f>
        <v>0</v>
      </c>
      <c r="I21" s="352">
        <f>'②海外セミナー日程案 '!I21</f>
        <v>0</v>
      </c>
      <c r="J21" s="592">
        <f>'②海外セミナー日程案 '!J21</f>
        <v>0</v>
      </c>
      <c r="K21" s="593"/>
      <c r="L21" s="593"/>
      <c r="M21" s="407">
        <f>'②海外セミナー日程案 '!M21</f>
        <v>0</v>
      </c>
      <c r="N21" s="409">
        <f>'②海外セミナー日程案 '!N21</f>
        <v>0</v>
      </c>
      <c r="O21" s="402">
        <f>SUM(N20:N22)</f>
        <v>0</v>
      </c>
    </row>
    <row r="22" spans="1:15" ht="33" customHeight="1">
      <c r="A22" s="373"/>
      <c r="B22" s="374">
        <f>'②海外セミナー日程案 '!B22</f>
        <v>0</v>
      </c>
      <c r="C22" s="1190">
        <f>'②海外セミナー日程案 '!C22</f>
        <v>0</v>
      </c>
      <c r="D22" s="1191"/>
      <c r="E22" s="1191"/>
      <c r="F22" s="415">
        <f>'②海外セミナー日程案 '!F22</f>
        <v>0</v>
      </c>
      <c r="G22" s="418">
        <f>'②海外セミナー日程案 '!G22</f>
        <v>0</v>
      </c>
      <c r="H22" s="403"/>
      <c r="I22" s="374">
        <f>'②海外セミナー日程案 '!I22</f>
        <v>0</v>
      </c>
      <c r="J22" s="1190">
        <f>'②海外セミナー日程案 '!J22</f>
        <v>0</v>
      </c>
      <c r="K22" s="1191"/>
      <c r="L22" s="1191"/>
      <c r="M22" s="415">
        <f>'②海外セミナー日程案 '!M22</f>
        <v>0</v>
      </c>
      <c r="N22" s="421">
        <f>'②海外セミナー日程案 '!N22</f>
        <v>0</v>
      </c>
      <c r="O22" s="403"/>
    </row>
    <row r="23" spans="1:15" ht="36.75" customHeight="1">
      <c r="A23" s="370">
        <f>A20+1</f>
        <v>45164</v>
      </c>
      <c r="B23" s="371">
        <f>'②海外セミナー日程案 '!B23</f>
        <v>0</v>
      </c>
      <c r="C23" s="1188">
        <f>'②海外セミナー日程案 '!C23</f>
        <v>0</v>
      </c>
      <c r="D23" s="1189"/>
      <c r="E23" s="1189"/>
      <c r="F23" s="414">
        <f>'②海外セミナー日程案 '!F23</f>
        <v>0</v>
      </c>
      <c r="G23" s="417">
        <f>'②海外セミナー日程案 '!G23</f>
        <v>0</v>
      </c>
      <c r="H23" s="412" t="s">
        <v>345</v>
      </c>
      <c r="I23" s="371">
        <f>'②海外セミナー日程案 '!I23</f>
        <v>0</v>
      </c>
      <c r="J23" s="1188">
        <f>'②海外セミナー日程案 '!J23</f>
        <v>0</v>
      </c>
      <c r="K23" s="1189"/>
      <c r="L23" s="1189"/>
      <c r="M23" s="414">
        <f>'②海外セミナー日程案 '!M23</f>
        <v>0</v>
      </c>
      <c r="N23" s="420">
        <f>'②海外セミナー日程案 '!N23</f>
        <v>0</v>
      </c>
      <c r="O23" s="412" t="s">
        <v>345</v>
      </c>
    </row>
    <row r="24" spans="1:15" ht="36.75" customHeight="1">
      <c r="A24" s="372">
        <f>A23</f>
        <v>45164</v>
      </c>
      <c r="B24" s="352">
        <f>'②海外セミナー日程案 '!B24</f>
        <v>0</v>
      </c>
      <c r="C24" s="592">
        <f>'②海外セミナー日程案 '!C24</f>
        <v>0</v>
      </c>
      <c r="D24" s="593"/>
      <c r="E24" s="593"/>
      <c r="F24" s="407">
        <f>'②海外セミナー日程案 '!F24</f>
        <v>0</v>
      </c>
      <c r="G24" s="404">
        <f>'②海外セミナー日程案 '!G24</f>
        <v>0</v>
      </c>
      <c r="H24" s="402">
        <f>SUM(G23:G25)</f>
        <v>0</v>
      </c>
      <c r="I24" s="352">
        <f>'②海外セミナー日程案 '!I24</f>
        <v>0</v>
      </c>
      <c r="J24" s="592">
        <f>'②海外セミナー日程案 '!J24</f>
        <v>0</v>
      </c>
      <c r="K24" s="593"/>
      <c r="L24" s="593"/>
      <c r="M24" s="407">
        <f>'②海外セミナー日程案 '!M24</f>
        <v>0</v>
      </c>
      <c r="N24" s="409">
        <f>'②海外セミナー日程案 '!N24</f>
        <v>0</v>
      </c>
      <c r="O24" s="402">
        <f>SUM(N23:N25)</f>
        <v>0</v>
      </c>
    </row>
    <row r="25" spans="1:15" ht="33" customHeight="1">
      <c r="A25" s="373"/>
      <c r="B25" s="374">
        <f>'②海外セミナー日程案 '!B25</f>
        <v>0</v>
      </c>
      <c r="C25" s="1190">
        <f>'②海外セミナー日程案 '!C25</f>
        <v>0</v>
      </c>
      <c r="D25" s="1191"/>
      <c r="E25" s="1191"/>
      <c r="F25" s="415">
        <f>'②海外セミナー日程案 '!F25</f>
        <v>0</v>
      </c>
      <c r="G25" s="418">
        <f>'②海外セミナー日程案 '!G25</f>
        <v>0</v>
      </c>
      <c r="H25" s="403"/>
      <c r="I25" s="374">
        <f>'②海外セミナー日程案 '!I25</f>
        <v>0</v>
      </c>
      <c r="J25" s="1190">
        <f>'②海外セミナー日程案 '!J25</f>
        <v>0</v>
      </c>
      <c r="K25" s="1191"/>
      <c r="L25" s="1191"/>
      <c r="M25" s="415">
        <f>'②海外セミナー日程案 '!M25</f>
        <v>0</v>
      </c>
      <c r="N25" s="421">
        <f>'②海外セミナー日程案 '!N25</f>
        <v>0</v>
      </c>
      <c r="O25" s="403"/>
    </row>
    <row r="26" spans="1:15" ht="36.75" customHeight="1">
      <c r="A26" s="370">
        <f>A23+1</f>
        <v>45165</v>
      </c>
      <c r="B26" s="371">
        <f>'②海外セミナー日程案 '!B26</f>
        <v>0</v>
      </c>
      <c r="C26" s="1188">
        <f>'②海外セミナー日程案 '!C26</f>
        <v>0</v>
      </c>
      <c r="D26" s="1189"/>
      <c r="E26" s="1189"/>
      <c r="F26" s="414">
        <f>'②海外セミナー日程案 '!F26</f>
        <v>0</v>
      </c>
      <c r="G26" s="417">
        <f>'②海外セミナー日程案 '!G26</f>
        <v>0</v>
      </c>
      <c r="H26" s="412" t="s">
        <v>345</v>
      </c>
      <c r="I26" s="371">
        <f>'②海外セミナー日程案 '!I26</f>
        <v>0</v>
      </c>
      <c r="J26" s="1188">
        <f>'②海外セミナー日程案 '!J26</f>
        <v>0</v>
      </c>
      <c r="K26" s="1189"/>
      <c r="L26" s="1189"/>
      <c r="M26" s="414">
        <f>'②海外セミナー日程案 '!M26</f>
        <v>0</v>
      </c>
      <c r="N26" s="420">
        <f>'②海外セミナー日程案 '!N26</f>
        <v>0</v>
      </c>
      <c r="O26" s="412" t="s">
        <v>345</v>
      </c>
    </row>
    <row r="27" spans="1:15" ht="36.75" customHeight="1">
      <c r="A27" s="372">
        <f>A26</f>
        <v>45165</v>
      </c>
      <c r="B27" s="352">
        <f>'②海外セミナー日程案 '!B27</f>
        <v>0</v>
      </c>
      <c r="C27" s="592">
        <f>'②海外セミナー日程案 '!C27</f>
        <v>0</v>
      </c>
      <c r="D27" s="593"/>
      <c r="E27" s="593"/>
      <c r="F27" s="407">
        <f>'②海外セミナー日程案 '!F27</f>
        <v>0</v>
      </c>
      <c r="G27" s="404">
        <f>'②海外セミナー日程案 '!G27</f>
        <v>0</v>
      </c>
      <c r="H27" s="402">
        <f>SUM(G26:G28)</f>
        <v>0</v>
      </c>
      <c r="I27" s="352">
        <f>'②海外セミナー日程案 '!I27</f>
        <v>0</v>
      </c>
      <c r="J27" s="592">
        <f>'②海外セミナー日程案 '!J27</f>
        <v>0</v>
      </c>
      <c r="K27" s="593"/>
      <c r="L27" s="593"/>
      <c r="M27" s="407">
        <f>'②海外セミナー日程案 '!M27</f>
        <v>0</v>
      </c>
      <c r="N27" s="409">
        <f>'②海外セミナー日程案 '!N27</f>
        <v>0</v>
      </c>
      <c r="O27" s="402">
        <f>SUM(N26:N28)</f>
        <v>0</v>
      </c>
    </row>
    <row r="28" spans="1:15" ht="33" customHeight="1">
      <c r="A28" s="373"/>
      <c r="B28" s="374">
        <f>'②海外セミナー日程案 '!B28</f>
        <v>0</v>
      </c>
      <c r="C28" s="1190">
        <f>'②海外セミナー日程案 '!C28</f>
        <v>0</v>
      </c>
      <c r="D28" s="1191"/>
      <c r="E28" s="1191"/>
      <c r="F28" s="415">
        <f>'②海外セミナー日程案 '!F28</f>
        <v>0</v>
      </c>
      <c r="G28" s="418">
        <f>'②海外セミナー日程案 '!G28</f>
        <v>0</v>
      </c>
      <c r="H28" s="403"/>
      <c r="I28" s="374">
        <f>'②海外セミナー日程案 '!I28</f>
        <v>0</v>
      </c>
      <c r="J28" s="1190">
        <f>'②海外セミナー日程案 '!J28</f>
        <v>0</v>
      </c>
      <c r="K28" s="1191"/>
      <c r="L28" s="1191"/>
      <c r="M28" s="415">
        <f>'②海外セミナー日程案 '!M28</f>
        <v>0</v>
      </c>
      <c r="N28" s="421">
        <f>'②海外セミナー日程案 '!N28</f>
        <v>0</v>
      </c>
      <c r="O28" s="403"/>
    </row>
    <row r="29" spans="1:15" ht="36.75" customHeight="1">
      <c r="A29" s="370">
        <f>A26+1</f>
        <v>45166</v>
      </c>
      <c r="B29" s="371">
        <f>'②海外セミナー日程案 '!B29</f>
        <v>0</v>
      </c>
      <c r="C29" s="1188">
        <f>'②海外セミナー日程案 '!C29</f>
        <v>0</v>
      </c>
      <c r="D29" s="1189"/>
      <c r="E29" s="1189"/>
      <c r="F29" s="414">
        <f>'②海外セミナー日程案 '!F29</f>
        <v>0</v>
      </c>
      <c r="G29" s="417">
        <f>'②海外セミナー日程案 '!G29</f>
        <v>0</v>
      </c>
      <c r="H29" s="412" t="s">
        <v>345</v>
      </c>
      <c r="I29" s="371">
        <f>'②海外セミナー日程案 '!I29</f>
        <v>0</v>
      </c>
      <c r="J29" s="1188">
        <f>'②海外セミナー日程案 '!J29</f>
        <v>0</v>
      </c>
      <c r="K29" s="1189"/>
      <c r="L29" s="1189"/>
      <c r="M29" s="414">
        <f>'②海外セミナー日程案 '!M29</f>
        <v>0</v>
      </c>
      <c r="N29" s="420">
        <f>'②海外セミナー日程案 '!N29</f>
        <v>0</v>
      </c>
      <c r="O29" s="412" t="s">
        <v>345</v>
      </c>
    </row>
    <row r="30" spans="1:15" ht="36.75" customHeight="1">
      <c r="A30" s="372">
        <f>A29</f>
        <v>45166</v>
      </c>
      <c r="B30" s="352">
        <f>'②海外セミナー日程案 '!B30</f>
        <v>0</v>
      </c>
      <c r="C30" s="592">
        <f>'②海外セミナー日程案 '!C30</f>
        <v>0</v>
      </c>
      <c r="D30" s="593"/>
      <c r="E30" s="593"/>
      <c r="F30" s="407">
        <f>'②海外セミナー日程案 '!F30</f>
        <v>0</v>
      </c>
      <c r="G30" s="404">
        <f>'②海外セミナー日程案 '!G30</f>
        <v>0</v>
      </c>
      <c r="H30" s="402">
        <f>SUM(G29:G31)</f>
        <v>0</v>
      </c>
      <c r="I30" s="352">
        <f>'②海外セミナー日程案 '!I30</f>
        <v>0</v>
      </c>
      <c r="J30" s="592">
        <f>'②海外セミナー日程案 '!J30</f>
        <v>0</v>
      </c>
      <c r="K30" s="593"/>
      <c r="L30" s="593"/>
      <c r="M30" s="407">
        <f>'②海外セミナー日程案 '!M30</f>
        <v>0</v>
      </c>
      <c r="N30" s="409">
        <f>'②海外セミナー日程案 '!N30</f>
        <v>0</v>
      </c>
      <c r="O30" s="402">
        <f>SUM(N29:N31)</f>
        <v>0</v>
      </c>
    </row>
    <row r="31" spans="1:15" ht="33" customHeight="1">
      <c r="A31" s="373"/>
      <c r="B31" s="374">
        <f>'②海外セミナー日程案 '!B31</f>
        <v>0</v>
      </c>
      <c r="C31" s="1190">
        <f>'②海外セミナー日程案 '!C31</f>
        <v>0</v>
      </c>
      <c r="D31" s="1191"/>
      <c r="E31" s="1191"/>
      <c r="F31" s="415">
        <f>'②海外セミナー日程案 '!F31</f>
        <v>0</v>
      </c>
      <c r="G31" s="418">
        <f>'②海外セミナー日程案 '!G31</f>
        <v>0</v>
      </c>
      <c r="H31" s="403"/>
      <c r="I31" s="374">
        <f>'②海外セミナー日程案 '!I31</f>
        <v>0</v>
      </c>
      <c r="J31" s="1190">
        <f>'②海外セミナー日程案 '!J31</f>
        <v>0</v>
      </c>
      <c r="K31" s="1191"/>
      <c r="L31" s="1191"/>
      <c r="M31" s="415">
        <f>'②海外セミナー日程案 '!M31</f>
        <v>0</v>
      </c>
      <c r="N31" s="421">
        <f>'②海外セミナー日程案 '!N31</f>
        <v>0</v>
      </c>
      <c r="O31" s="403"/>
    </row>
    <row r="32" spans="1:15" ht="36.75" customHeight="1">
      <c r="A32" s="370">
        <f>A29+1</f>
        <v>45167</v>
      </c>
      <c r="B32" s="371">
        <f>'②海外セミナー日程案 '!B32</f>
        <v>0</v>
      </c>
      <c r="C32" s="1188">
        <f>'②海外セミナー日程案 '!C32</f>
        <v>0</v>
      </c>
      <c r="D32" s="1189"/>
      <c r="E32" s="1189"/>
      <c r="F32" s="414">
        <f>'②海外セミナー日程案 '!F32</f>
        <v>0</v>
      </c>
      <c r="G32" s="417">
        <f>'②海外セミナー日程案 '!G32</f>
        <v>0</v>
      </c>
      <c r="H32" s="412" t="s">
        <v>345</v>
      </c>
      <c r="I32" s="371" t="str">
        <f>'②海外セミナー日程案 '!I32</f>
        <v>演習</v>
      </c>
      <c r="J32" s="1188" t="str">
        <f>'②海外セミナー日程案 '!J32</f>
        <v>グループ発表</v>
      </c>
      <c r="K32" s="1189"/>
      <c r="L32" s="1189"/>
      <c r="M32" s="414" t="str">
        <f>'②海外セミナー日程案 '!M32</f>
        <v>山田講師</v>
      </c>
      <c r="N32" s="420">
        <f>'②海外セミナー日程案 '!N32</f>
        <v>3</v>
      </c>
      <c r="O32" s="412" t="s">
        <v>345</v>
      </c>
    </row>
    <row r="33" spans="1:15" ht="36.75" customHeight="1">
      <c r="A33" s="372">
        <f>A32</f>
        <v>45167</v>
      </c>
      <c r="B33" s="352">
        <f>'②海外セミナー日程案 '!B33</f>
        <v>0</v>
      </c>
      <c r="C33" s="592">
        <f>'②海外セミナー日程案 '!C33</f>
        <v>0</v>
      </c>
      <c r="D33" s="593"/>
      <c r="E33" s="593"/>
      <c r="F33" s="407">
        <f>'②海外セミナー日程案 '!F33</f>
        <v>0</v>
      </c>
      <c r="G33" s="404">
        <f>'②海外セミナー日程案 '!G33</f>
        <v>0</v>
      </c>
      <c r="H33" s="402">
        <f>SUM(G32:G34)</f>
        <v>0</v>
      </c>
      <c r="I33" s="352" t="str">
        <f>'②海外セミナー日程案 '!I33</f>
        <v>閉講式</v>
      </c>
      <c r="J33" s="592">
        <f>'②海外セミナー日程案 '!J33</f>
        <v>0</v>
      </c>
      <c r="K33" s="593"/>
      <c r="L33" s="593"/>
      <c r="M33" s="407">
        <f>'②海外セミナー日程案 '!M33</f>
        <v>0</v>
      </c>
      <c r="N33" s="409">
        <f>'②海外セミナー日程案 '!N33</f>
        <v>0</v>
      </c>
      <c r="O33" s="402">
        <f>SUM(N32:N34)</f>
        <v>3</v>
      </c>
    </row>
    <row r="34" spans="1:15" ht="33" customHeight="1">
      <c r="A34" s="373"/>
      <c r="B34" s="374">
        <f>'②海外セミナー日程案 '!B34</f>
        <v>0</v>
      </c>
      <c r="C34" s="1190">
        <f>'②海外セミナー日程案 '!C34</f>
        <v>0</v>
      </c>
      <c r="D34" s="1191"/>
      <c r="E34" s="1191"/>
      <c r="F34" s="415">
        <f>'②海外セミナー日程案 '!F34</f>
        <v>0</v>
      </c>
      <c r="G34" s="418">
        <f>'②海外セミナー日程案 '!G34</f>
        <v>0</v>
      </c>
      <c r="H34" s="403"/>
      <c r="I34" s="374">
        <f>'②海外セミナー日程案 '!I34</f>
        <v>0</v>
      </c>
      <c r="J34" s="1190">
        <f>'②海外セミナー日程案 '!J34</f>
        <v>0</v>
      </c>
      <c r="K34" s="1191"/>
      <c r="L34" s="1191"/>
      <c r="M34" s="415">
        <f>'②海外セミナー日程案 '!M34</f>
        <v>0</v>
      </c>
      <c r="N34" s="421">
        <f>'②海外セミナー日程案 '!N34</f>
        <v>0</v>
      </c>
      <c r="O34" s="403"/>
    </row>
    <row r="36" spans="1:15" ht="17.25" customHeight="1">
      <c r="H36" s="336"/>
      <c r="I36" s="105" t="str">
        <f>'②海外セミナー日程案 '!I36</f>
        <v>山田講師</v>
      </c>
      <c r="J36" s="17" t="s">
        <v>648</v>
      </c>
      <c r="K36" s="17"/>
      <c r="L36" s="369"/>
      <c r="M36" s="354" t="s">
        <v>615</v>
      </c>
    </row>
    <row r="37" spans="1:15" ht="17.25" customHeight="1">
      <c r="A37" s="586" t="s">
        <v>84</v>
      </c>
      <c r="B37" s="586"/>
      <c r="C37" s="591">
        <f>'②海外セミナー日程案 '!C37</f>
        <v>0</v>
      </c>
      <c r="D37" s="591"/>
      <c r="E37" s="591"/>
      <c r="F37" s="591"/>
      <c r="G37" s="343"/>
      <c r="H37" s="57" t="s">
        <v>85</v>
      </c>
      <c r="I37" s="355">
        <f>SUMIFS(G8:G34,F8:F34,$I$36,B8:B34,$H37)+SUMIFS(N8:N34,M8:M34,$I$36,I8:I34,$H37)</f>
        <v>4.5</v>
      </c>
      <c r="J37" s="355">
        <f>SUMIFS(G8:$G$34,F8:$F$34,$J$36,$B$8:$B$34,$H37)+SUMIFS($N$8:$N$34,$M$8:$M$34,$J$36,$I$8:$I$34,$H37)</f>
        <v>3</v>
      </c>
      <c r="K37" s="355">
        <f>SUMIFS(G8:$G$34,F8:$F$34,$K$36,$B$8:$B$34,$H37)+SUMIFS($N$8:$N$34,$M$8:$M$34,$K$36,$I$8:$I$34,$H37)</f>
        <v>0</v>
      </c>
      <c r="L37" s="356">
        <f>SUMIFS(G8:$G$34,F8:$F$34,$L$36,$B$8:$B$34,$H37)+SUMIFS($N$8:$N$34,$M$8:$M$34,$L$36,$I$8:$I$34,$H37)</f>
        <v>0</v>
      </c>
      <c r="M37" s="357">
        <f>SUM(I37:L37)</f>
        <v>7.5</v>
      </c>
    </row>
    <row r="38" spans="1:15" ht="17.25" customHeight="1">
      <c r="A38" s="586" t="s">
        <v>58</v>
      </c>
      <c r="B38" s="586"/>
      <c r="C38" s="587">
        <f>'②海外セミナー日程案 '!C38</f>
        <v>0</v>
      </c>
      <c r="D38" s="587"/>
      <c r="E38" s="587"/>
      <c r="F38" s="587"/>
      <c r="G38" s="344"/>
      <c r="H38" s="57" t="s">
        <v>86</v>
      </c>
      <c r="I38" s="355">
        <f>SUMIFS(G8:G34,F8:F34,$I$36,B8:B34,$H38)+SUMIFS(N8:N34,M8:M34,$I$36,I8:I34,$H38)</f>
        <v>6</v>
      </c>
      <c r="J38" s="355">
        <f>SUMIFS(G8:G34,F8:F34,$J$36,B8:B34,$H38)+SUMIFS(N8:N34,M8:M34,$J$36,I8:I34,$H38)</f>
        <v>0</v>
      </c>
      <c r="K38" s="355">
        <f>SUMIFS(G8:G34,F8:F34,$K$36,B8:B34,$H38)+SUMIFS(N8:N34,M8:M34,$K$36,I8:I34,$H38)</f>
        <v>0</v>
      </c>
      <c r="L38" s="356">
        <f>SUMIFS(G8:G34,F8:F34,$L$36,B8:B34,$H38)+SUMIFS(N8:N34,M8:M34,$L$36,I8:I34,$H38)</f>
        <v>0</v>
      </c>
      <c r="M38" s="357">
        <f t="shared" ref="M38:M40" si="0">SUM(I38:L38)</f>
        <v>6</v>
      </c>
    </row>
    <row r="39" spans="1:15" ht="17.25" customHeight="1">
      <c r="A39" s="586" t="s">
        <v>59</v>
      </c>
      <c r="B39" s="586"/>
      <c r="C39" s="587">
        <f>'②海外セミナー日程案 '!C39</f>
        <v>0</v>
      </c>
      <c r="D39" s="587"/>
      <c r="E39" s="587"/>
      <c r="F39" s="587"/>
      <c r="G39" s="344"/>
      <c r="H39" s="57" t="s">
        <v>87</v>
      </c>
      <c r="I39" s="355">
        <f>SUMIFS(G8:G34,F8:F34,$I$36,B8:B34,$H39)+SUMIFS(N8:N34,M8:M34,$I$36,I8:I34,$H39)</f>
        <v>0</v>
      </c>
      <c r="J39" s="355">
        <f>SUMIFS(G8:G34,F8:F34,$J$36,B8:B34,$H39)+SUMIFS(N8:N34,M8:M34,$J$36,I8:I34,$H39)</f>
        <v>1.5</v>
      </c>
      <c r="K39" s="355">
        <f>SUMIFS(G8:G34,F8:F34,$K$36,B8:B34,$H39)+SUMIFS(N8:N34,M8:M34,$K$36,I8:I34,$H39)</f>
        <v>0</v>
      </c>
      <c r="L39" s="356">
        <f>SUMIFS(G8:G34,F8:F34,$L$36,B8:B34,$H39)+SUMIFS(N8:N34,M8:M34,$L$36,I8:I34,$H39)</f>
        <v>0</v>
      </c>
      <c r="M39" s="357">
        <f t="shared" si="0"/>
        <v>1.5</v>
      </c>
    </row>
    <row r="40" spans="1:15" ht="17.25" customHeight="1" thickBot="1">
      <c r="G40" s="345"/>
      <c r="H40" s="337" t="s">
        <v>88</v>
      </c>
      <c r="I40" s="358">
        <f>SUMIFS(G8:G34,F8:F34,$I$36,B8:B34,$H40)+SUMIFS(N8:N34,M8:M34,$I$36,I8:I34,$H40)</f>
        <v>3</v>
      </c>
      <c r="J40" s="358">
        <f>SUMIFS(G8:G34,F8:F34,$J$36,B8:B34,$H40)+SUMIFS(N8:N34,M8:M34,$J$36,I8:I34,$H40)</f>
        <v>0</v>
      </c>
      <c r="K40" s="358">
        <f>SUMIFS(G8:G34,F8:F34,$K$36,B8:B34,$H40)+SUMIFS(N8:N34,M8:M34,$K$36,I8:I34,$H40)</f>
        <v>0</v>
      </c>
      <c r="L40" s="359">
        <f>SUMIFS(G8:G34,F8:F34,$L$36,B8:B34,$H40)+SUMIFS(N8:N34,M8:M34,$L$36,I8:I34,$H40)</f>
        <v>0</v>
      </c>
      <c r="M40" s="360">
        <f t="shared" si="0"/>
        <v>3</v>
      </c>
    </row>
    <row r="41" spans="1:15" ht="17.25" customHeight="1" thickTop="1">
      <c r="H41" s="71" t="s">
        <v>615</v>
      </c>
      <c r="I41" s="361">
        <f>SUM(I37:I40)</f>
        <v>13.5</v>
      </c>
      <c r="J41" s="361">
        <f t="shared" ref="J41:M41" si="1">SUM(J37:J40)</f>
        <v>4.5</v>
      </c>
      <c r="K41" s="361">
        <f t="shared" si="1"/>
        <v>0</v>
      </c>
      <c r="L41" s="362">
        <f>SUM(L37:L40)</f>
        <v>0</v>
      </c>
      <c r="M41" s="363">
        <f t="shared" si="1"/>
        <v>18</v>
      </c>
    </row>
    <row r="44" spans="1:15" ht="17.25" customHeight="1">
      <c r="B44" s="100" t="s">
        <v>292</v>
      </c>
      <c r="C44" s="100"/>
      <c r="D44" s="100"/>
      <c r="E44" s="100"/>
      <c r="F44" s="100"/>
      <c r="G44" s="100"/>
      <c r="H44" s="100"/>
      <c r="I44" s="100"/>
      <c r="J44" s="100"/>
      <c r="K44" s="107"/>
      <c r="L44" s="100"/>
      <c r="M44" s="100"/>
    </row>
    <row r="45" spans="1:15" ht="17.25" customHeight="1">
      <c r="B45" s="641" t="s">
        <v>293</v>
      </c>
      <c r="C45" s="642"/>
      <c r="D45" s="660"/>
      <c r="E45" s="641" t="s">
        <v>294</v>
      </c>
      <c r="F45" s="660"/>
      <c r="G45" s="628" t="s">
        <v>295</v>
      </c>
      <c r="H45" s="641" t="s">
        <v>296</v>
      </c>
      <c r="I45" s="660"/>
      <c r="J45" s="99" t="s">
        <v>80</v>
      </c>
      <c r="K45" s="1199" t="s">
        <v>297</v>
      </c>
      <c r="L45" s="1200"/>
      <c r="M45" s="100"/>
    </row>
    <row r="46" spans="1:15" ht="17.25" customHeight="1">
      <c r="B46" s="643"/>
      <c r="C46" s="644"/>
      <c r="D46" s="664"/>
      <c r="E46" s="643"/>
      <c r="F46" s="664"/>
      <c r="G46" s="1022"/>
      <c r="H46" s="643"/>
      <c r="I46" s="664"/>
      <c r="J46" s="71" t="s">
        <v>81</v>
      </c>
      <c r="K46" s="1201"/>
      <c r="L46" s="1202"/>
      <c r="M46" s="100"/>
    </row>
    <row r="47" spans="1:15" ht="17.25" customHeight="1">
      <c r="A47" s="100"/>
      <c r="B47" s="1203"/>
      <c r="C47" s="1204"/>
      <c r="D47" s="1205"/>
      <c r="E47" s="1203"/>
      <c r="F47" s="1205"/>
      <c r="G47" s="180"/>
      <c r="H47" s="1206"/>
      <c r="I47" s="1207"/>
      <c r="J47" s="191"/>
      <c r="K47" s="1198">
        <f>H47*J47</f>
        <v>0</v>
      </c>
      <c r="L47" s="1198"/>
      <c r="M47" s="100"/>
    </row>
    <row r="48" spans="1:15" ht="17.25" customHeight="1">
      <c r="A48" s="100"/>
      <c r="B48" s="1203"/>
      <c r="C48" s="1204"/>
      <c r="D48" s="1205"/>
      <c r="E48" s="1203"/>
      <c r="F48" s="1205"/>
      <c r="G48" s="180"/>
      <c r="H48" s="1206"/>
      <c r="I48" s="1207"/>
      <c r="J48" s="191"/>
      <c r="K48" s="1198">
        <f>H48*J48</f>
        <v>0</v>
      </c>
      <c r="L48" s="1198"/>
      <c r="M48" s="100"/>
    </row>
    <row r="49" spans="1:13" ht="17.25" customHeight="1">
      <c r="A49" s="100"/>
      <c r="B49" s="100"/>
      <c r="C49" s="100"/>
      <c r="D49" s="100"/>
      <c r="E49" s="100"/>
      <c r="F49" s="100"/>
      <c r="G49" s="100"/>
      <c r="H49" s="100"/>
      <c r="I49" s="100"/>
      <c r="J49" s="108" t="s">
        <v>89</v>
      </c>
      <c r="K49" s="1198">
        <f>SUM(K47:L48)</f>
        <v>0</v>
      </c>
      <c r="L49" s="1198"/>
      <c r="M49" s="100"/>
    </row>
    <row r="50" spans="1:13" ht="17.25" customHeight="1">
      <c r="A50" s="100"/>
      <c r="B50" s="100" t="s">
        <v>298</v>
      </c>
      <c r="C50" s="100"/>
      <c r="D50" s="100"/>
      <c r="E50" s="100"/>
      <c r="F50" s="100"/>
      <c r="G50" s="100"/>
      <c r="H50" s="100"/>
      <c r="I50" s="100"/>
      <c r="J50" s="107"/>
      <c r="K50" s="100"/>
      <c r="L50" s="100"/>
      <c r="M50" s="100"/>
    </row>
    <row r="51" spans="1:13" ht="17.25" customHeight="1">
      <c r="A51" s="100"/>
      <c r="B51" s="658" t="s">
        <v>299</v>
      </c>
      <c r="C51" s="883"/>
      <c r="D51" s="659"/>
      <c r="E51" s="658" t="s">
        <v>300</v>
      </c>
      <c r="F51" s="659"/>
      <c r="G51" s="57" t="s">
        <v>295</v>
      </c>
      <c r="H51" s="658" t="s">
        <v>296</v>
      </c>
      <c r="I51" s="659"/>
      <c r="J51" s="109" t="s">
        <v>301</v>
      </c>
      <c r="K51" s="631" t="s">
        <v>302</v>
      </c>
      <c r="L51" s="631"/>
      <c r="M51" s="100"/>
    </row>
    <row r="52" spans="1:13" ht="17.25" customHeight="1">
      <c r="A52" s="100"/>
      <c r="B52" s="1203"/>
      <c r="C52" s="1204"/>
      <c r="D52" s="1205"/>
      <c r="E52" s="1203"/>
      <c r="F52" s="1205"/>
      <c r="G52" s="180"/>
      <c r="H52" s="1206"/>
      <c r="I52" s="1207"/>
      <c r="J52" s="191"/>
      <c r="K52" s="1198">
        <f>H52*J52</f>
        <v>0</v>
      </c>
      <c r="L52" s="1198"/>
      <c r="M52" s="100"/>
    </row>
    <row r="53" spans="1:13" ht="17.25" customHeight="1">
      <c r="A53" s="100"/>
      <c r="B53" s="1203"/>
      <c r="C53" s="1204"/>
      <c r="D53" s="1205"/>
      <c r="E53" s="1203"/>
      <c r="F53" s="1205"/>
      <c r="G53" s="180"/>
      <c r="H53" s="1206"/>
      <c r="I53" s="1207"/>
      <c r="J53" s="191"/>
      <c r="K53" s="1198">
        <f>H53*J53</f>
        <v>0</v>
      </c>
      <c r="L53" s="1198"/>
      <c r="M53" s="100"/>
    </row>
    <row r="54" spans="1:13" ht="17.25" customHeight="1">
      <c r="A54" s="100"/>
      <c r="B54" s="100"/>
      <c r="C54" s="100"/>
      <c r="D54" s="100"/>
      <c r="E54" s="100"/>
      <c r="F54" s="100"/>
      <c r="G54" s="100"/>
      <c r="H54" s="100"/>
      <c r="I54" s="100"/>
      <c r="J54" s="108" t="s">
        <v>89</v>
      </c>
      <c r="K54" s="1198">
        <f>SUM(K52:L53)</f>
        <v>0</v>
      </c>
      <c r="L54" s="1198"/>
      <c r="M54" s="100"/>
    </row>
    <row r="55" spans="1:13" ht="17.25" customHeight="1">
      <c r="A55" s="100"/>
      <c r="B55" s="100" t="s">
        <v>304</v>
      </c>
      <c r="C55" s="100"/>
      <c r="D55" s="100"/>
      <c r="E55" s="100"/>
      <c r="F55" s="100"/>
      <c r="G55" s="100"/>
      <c r="H55" s="100"/>
      <c r="I55" s="100"/>
      <c r="J55" s="107"/>
      <c r="K55" s="100"/>
      <c r="L55" s="100"/>
      <c r="M55" s="100"/>
    </row>
    <row r="56" spans="1:13" ht="17.25" customHeight="1">
      <c r="A56" s="100"/>
      <c r="B56" s="658" t="s">
        <v>299</v>
      </c>
      <c r="C56" s="883"/>
      <c r="D56" s="659"/>
      <c r="E56" s="658" t="s">
        <v>300</v>
      </c>
      <c r="F56" s="659"/>
      <c r="G56" s="57" t="s">
        <v>295</v>
      </c>
      <c r="H56" s="658" t="s">
        <v>296</v>
      </c>
      <c r="I56" s="659"/>
      <c r="J56" s="109" t="s">
        <v>301</v>
      </c>
      <c r="K56" s="631" t="s">
        <v>303</v>
      </c>
      <c r="L56" s="631"/>
      <c r="M56" s="100"/>
    </row>
    <row r="57" spans="1:13" ht="17.25" customHeight="1">
      <c r="A57" s="100"/>
      <c r="B57" s="1203"/>
      <c r="C57" s="1204"/>
      <c r="D57" s="1205"/>
      <c r="E57" s="1203"/>
      <c r="F57" s="1205"/>
      <c r="G57" s="180"/>
      <c r="H57" s="1206"/>
      <c r="I57" s="1207"/>
      <c r="J57" s="191"/>
      <c r="K57" s="1198">
        <f>H57*J57</f>
        <v>0</v>
      </c>
      <c r="L57" s="1198"/>
      <c r="M57" s="100"/>
    </row>
    <row r="58" spans="1:13" ht="17.25" customHeight="1">
      <c r="A58" s="100"/>
      <c r="B58" s="1203"/>
      <c r="C58" s="1204"/>
      <c r="D58" s="1205"/>
      <c r="E58" s="1203"/>
      <c r="F58" s="1205"/>
      <c r="G58" s="180"/>
      <c r="H58" s="1206"/>
      <c r="I58" s="1207"/>
      <c r="J58" s="191"/>
      <c r="K58" s="1198">
        <f>H58*J58</f>
        <v>0</v>
      </c>
      <c r="L58" s="1198"/>
      <c r="M58" s="100"/>
    </row>
    <row r="59" spans="1:13" ht="17.25" customHeight="1">
      <c r="A59" s="100"/>
      <c r="B59" s="100"/>
      <c r="C59" s="100"/>
      <c r="D59" s="100"/>
      <c r="E59" s="100"/>
      <c r="F59" s="100"/>
      <c r="G59" s="100"/>
      <c r="H59" s="100"/>
      <c r="I59" s="100"/>
      <c r="J59" s="108" t="s">
        <v>89</v>
      </c>
      <c r="K59" s="1198">
        <f>SUM(K57:L58)</f>
        <v>0</v>
      </c>
      <c r="L59" s="1198"/>
      <c r="M59" s="100"/>
    </row>
    <row r="60" spans="1:13" ht="17.25" customHeight="1">
      <c r="A60" s="100"/>
      <c r="B60" s="100"/>
      <c r="C60" s="100"/>
      <c r="D60" s="100"/>
      <c r="E60" s="100"/>
      <c r="F60" s="100"/>
      <c r="G60" s="100"/>
      <c r="H60" s="100"/>
      <c r="I60" s="100"/>
      <c r="J60" s="100"/>
      <c r="K60" s="100"/>
      <c r="L60" s="100"/>
      <c r="M60" s="100"/>
    </row>
    <row r="61" spans="1:13" ht="17.25" customHeight="1">
      <c r="A61" s="3" t="s">
        <v>91</v>
      </c>
    </row>
    <row r="62" spans="1:13" ht="17.25" customHeight="1">
      <c r="A62" s="3" t="s">
        <v>306</v>
      </c>
    </row>
    <row r="63" spans="1:13" ht="17.25" customHeight="1">
      <c r="A63" s="3" t="s">
        <v>92</v>
      </c>
    </row>
    <row r="64" spans="1:13" ht="17.25" customHeight="1">
      <c r="A64" s="3" t="s">
        <v>94</v>
      </c>
    </row>
    <row r="65" spans="1:1" ht="17.25" customHeight="1">
      <c r="A65" s="3" t="s">
        <v>93</v>
      </c>
    </row>
  </sheetData>
  <mergeCells count="111">
    <mergeCell ref="K59:L59"/>
    <mergeCell ref="K56:L56"/>
    <mergeCell ref="B58:D58"/>
    <mergeCell ref="E58:F58"/>
    <mergeCell ref="H58:I58"/>
    <mergeCell ref="K58:L58"/>
    <mergeCell ref="B57:D57"/>
    <mergeCell ref="E57:F57"/>
    <mergeCell ref="H57:I57"/>
    <mergeCell ref="K57:L57"/>
    <mergeCell ref="K54:L54"/>
    <mergeCell ref="B56:D56"/>
    <mergeCell ref="E56:F56"/>
    <mergeCell ref="H56:I56"/>
    <mergeCell ref="K51:L51"/>
    <mergeCell ref="B52:D52"/>
    <mergeCell ref="E52:F52"/>
    <mergeCell ref="H52:I52"/>
    <mergeCell ref="K52:L52"/>
    <mergeCell ref="B53:D53"/>
    <mergeCell ref="E53:F53"/>
    <mergeCell ref="H53:I53"/>
    <mergeCell ref="K53:L53"/>
    <mergeCell ref="B51:D51"/>
    <mergeCell ref="E51:F51"/>
    <mergeCell ref="H51:I51"/>
    <mergeCell ref="B47:D47"/>
    <mergeCell ref="E47:F47"/>
    <mergeCell ref="H47:I47"/>
    <mergeCell ref="K47:L47"/>
    <mergeCell ref="B48:D48"/>
    <mergeCell ref="E48:F48"/>
    <mergeCell ref="H48:I48"/>
    <mergeCell ref="K48:L48"/>
    <mergeCell ref="C34:E34"/>
    <mergeCell ref="J34:L34"/>
    <mergeCell ref="A37:B37"/>
    <mergeCell ref="C37:F37"/>
    <mergeCell ref="A38:B38"/>
    <mergeCell ref="C38:F38"/>
    <mergeCell ref="K49:L49"/>
    <mergeCell ref="A39:B39"/>
    <mergeCell ref="C39:F39"/>
    <mergeCell ref="B45:D46"/>
    <mergeCell ref="E45:F46"/>
    <mergeCell ref="G45:G46"/>
    <mergeCell ref="H45:I46"/>
    <mergeCell ref="K45:L46"/>
    <mergeCell ref="C18:E18"/>
    <mergeCell ref="J18:L18"/>
    <mergeCell ref="C19:E19"/>
    <mergeCell ref="J19:L19"/>
    <mergeCell ref="C32:E32"/>
    <mergeCell ref="J32:L32"/>
    <mergeCell ref="C33:E33"/>
    <mergeCell ref="J33:L33"/>
    <mergeCell ref="C21:E21"/>
    <mergeCell ref="J21:L21"/>
    <mergeCell ref="C22:E22"/>
    <mergeCell ref="J22:L22"/>
    <mergeCell ref="C23:E23"/>
    <mergeCell ref="J23:L23"/>
    <mergeCell ref="C24:E24"/>
    <mergeCell ref="J24:L24"/>
    <mergeCell ref="C25:E25"/>
    <mergeCell ref="J25:L25"/>
    <mergeCell ref="J13:L13"/>
    <mergeCell ref="C14:E14"/>
    <mergeCell ref="J14:L14"/>
    <mergeCell ref="C15:E15"/>
    <mergeCell ref="J15:L15"/>
    <mergeCell ref="C16:E16"/>
    <mergeCell ref="J16:L16"/>
    <mergeCell ref="C17:E17"/>
    <mergeCell ref="J17:L17"/>
    <mergeCell ref="C8:E8"/>
    <mergeCell ref="J8:L8"/>
    <mergeCell ref="C9:E9"/>
    <mergeCell ref="C20:E20"/>
    <mergeCell ref="J20:L20"/>
    <mergeCell ref="A2:O2"/>
    <mergeCell ref="A4:O4"/>
    <mergeCell ref="A6:A7"/>
    <mergeCell ref="B6:E6"/>
    <mergeCell ref="F6:F7"/>
    <mergeCell ref="G6:G7"/>
    <mergeCell ref="I6:L6"/>
    <mergeCell ref="M6:M7"/>
    <mergeCell ref="N6:N7"/>
    <mergeCell ref="B7:E7"/>
    <mergeCell ref="I7:L7"/>
    <mergeCell ref="J9:L9"/>
    <mergeCell ref="C11:E11"/>
    <mergeCell ref="J11:L11"/>
    <mergeCell ref="C12:E12"/>
    <mergeCell ref="J12:L12"/>
    <mergeCell ref="C10:E10"/>
    <mergeCell ref="J10:L10"/>
    <mergeCell ref="C13:E13"/>
    <mergeCell ref="C29:E29"/>
    <mergeCell ref="J29:L29"/>
    <mergeCell ref="C30:E30"/>
    <mergeCell ref="J30:L30"/>
    <mergeCell ref="C31:E31"/>
    <mergeCell ref="J31:L31"/>
    <mergeCell ref="C26:E26"/>
    <mergeCell ref="J26:L26"/>
    <mergeCell ref="C27:E27"/>
    <mergeCell ref="J27:L27"/>
    <mergeCell ref="C28:E28"/>
    <mergeCell ref="J28:L28"/>
  </mergeCells>
  <phoneticPr fontId="1"/>
  <dataValidations count="1">
    <dataValidation type="list" allowBlank="1" showInputMessage="1" showErrorMessage="1" sqref="I8:I34 B8:B34" xr:uid="{9689344A-AB3A-4219-9B9E-D9586DF1169C}">
      <formula1>$R$1:$R$6</formula1>
    </dataValidation>
  </dataValidations>
  <printOptions horizontalCentered="1"/>
  <pageMargins left="0.51181102362204722" right="0.51181102362204722" top="0.74803149606299213" bottom="0.55118110236220474" header="0.31496062992125984" footer="0.31496062992125984"/>
  <pageSetup paperSize="9" scale="75" fitToHeight="2" orientation="portrait" blackAndWhite="1" r:id="rId1"/>
  <drawing r:id="rId2"/>
  <legacyDrawing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9" tint="0.59999389629810485"/>
  </sheetPr>
  <dimension ref="A1:K30"/>
  <sheetViews>
    <sheetView showGridLines="0" showZeros="0" view="pageBreakPreview" zoomScale="70" zoomScaleNormal="100" zoomScaleSheetLayoutView="70" workbookViewId="0">
      <selection activeCell="A12" sqref="A12:A26"/>
    </sheetView>
  </sheetViews>
  <sheetFormatPr defaultColWidth="9" defaultRowHeight="17.25" customHeight="1"/>
  <cols>
    <col min="1" max="1" width="4.875" style="21" customWidth="1"/>
    <col min="2" max="2" width="3.125" style="3" bestFit="1" customWidth="1"/>
    <col min="3" max="3" width="11.75" style="3" customWidth="1"/>
    <col min="4" max="4" width="5.375" style="3" bestFit="1" customWidth="1"/>
    <col min="5" max="5" width="19.25" style="3" customWidth="1"/>
    <col min="6" max="6" width="3.375" style="3" bestFit="1" customWidth="1"/>
    <col min="7" max="7" width="12.125" style="3" bestFit="1" customWidth="1"/>
    <col min="8" max="8" width="7.75" style="3" customWidth="1"/>
    <col min="9" max="9" width="6.75" style="3" customWidth="1"/>
    <col min="10" max="11" width="13.125" style="3" customWidth="1"/>
    <col min="12" max="16384" width="9" style="3"/>
  </cols>
  <sheetData>
    <row r="1" spans="1:11" ht="17.25" customHeight="1">
      <c r="B1" s="119"/>
    </row>
    <row r="2" spans="1:11" ht="17.25" customHeight="1">
      <c r="B2" s="599" t="s">
        <v>612</v>
      </c>
      <c r="C2" s="599"/>
      <c r="D2" s="599"/>
      <c r="E2" s="599"/>
      <c r="F2" s="599"/>
      <c r="G2" s="599"/>
      <c r="H2" s="599"/>
      <c r="I2" s="599"/>
      <c r="J2" s="599"/>
      <c r="K2" s="599"/>
    </row>
    <row r="3" spans="1:11" ht="17.25" customHeight="1">
      <c r="B3" s="1211" t="s">
        <v>313</v>
      </c>
      <c r="C3" s="1211"/>
      <c r="D3" s="1211"/>
      <c r="E3" s="1211"/>
      <c r="F3" s="1211"/>
      <c r="G3" s="1211"/>
      <c r="H3" s="1211"/>
      <c r="I3" s="1211"/>
      <c r="J3" s="1211"/>
      <c r="K3" s="1211"/>
    </row>
    <row r="5" spans="1:11" ht="21.75" customHeight="1">
      <c r="G5" s="43" t="s">
        <v>314</v>
      </c>
      <c r="H5" s="1215"/>
      <c r="I5" s="1215"/>
      <c r="J5" s="1215"/>
      <c r="K5" s="1215"/>
    </row>
    <row r="6" spans="1:11" ht="21.75" customHeight="1">
      <c r="G6" s="43" t="s">
        <v>315</v>
      </c>
      <c r="H6" s="114"/>
      <c r="I6" s="113" t="s">
        <v>325</v>
      </c>
      <c r="J6" s="43"/>
      <c r="K6" s="43"/>
    </row>
    <row r="7" spans="1:11" ht="21.75" customHeight="1">
      <c r="G7" s="43" t="s">
        <v>316</v>
      </c>
      <c r="H7" s="1214" t="s">
        <v>324</v>
      </c>
      <c r="I7" s="1214"/>
      <c r="J7" s="1214"/>
      <c r="K7" s="43"/>
    </row>
    <row r="10" spans="1:11" ht="17.25" customHeight="1">
      <c r="B10" s="90"/>
      <c r="C10" s="110"/>
      <c r="K10" s="4" t="s">
        <v>317</v>
      </c>
    </row>
    <row r="11" spans="1:11" ht="23.25" customHeight="1">
      <c r="A11" s="57"/>
      <c r="B11" s="857" t="s">
        <v>318</v>
      </c>
      <c r="C11" s="857"/>
      <c r="D11" s="857"/>
      <c r="E11" s="857" t="s">
        <v>319</v>
      </c>
      <c r="F11" s="857"/>
      <c r="G11" s="857"/>
      <c r="H11" s="857"/>
      <c r="I11" s="857"/>
      <c r="J11" s="120" t="s">
        <v>320</v>
      </c>
      <c r="K11" s="120" t="s">
        <v>321</v>
      </c>
    </row>
    <row r="12" spans="1:11" ht="23.25" customHeight="1">
      <c r="A12" s="57">
        <v>1</v>
      </c>
      <c r="B12" s="1212">
        <v>44775</v>
      </c>
      <c r="C12" s="1213"/>
      <c r="D12" s="192">
        <f>B12</f>
        <v>44775</v>
      </c>
      <c r="E12" s="1210"/>
      <c r="F12" s="1210"/>
      <c r="G12" s="1210"/>
      <c r="H12" s="1210"/>
      <c r="I12" s="1210"/>
      <c r="J12" s="175"/>
      <c r="K12" s="175"/>
    </row>
    <row r="13" spans="1:11" ht="23.25" customHeight="1">
      <c r="A13" s="57">
        <v>2</v>
      </c>
      <c r="B13" s="1208">
        <f>B12+1</f>
        <v>44776</v>
      </c>
      <c r="C13" s="1209"/>
      <c r="D13" s="192">
        <f t="shared" ref="D13:D21" si="0">B13</f>
        <v>44776</v>
      </c>
      <c r="E13" s="1210"/>
      <c r="F13" s="1210"/>
      <c r="G13" s="1210"/>
      <c r="H13" s="1210"/>
      <c r="I13" s="1210"/>
      <c r="J13" s="175"/>
      <c r="K13" s="175"/>
    </row>
    <row r="14" spans="1:11" ht="23.25" customHeight="1">
      <c r="A14" s="57">
        <v>3</v>
      </c>
      <c r="B14" s="1208">
        <f t="shared" ref="B14:B21" si="1">B13+1</f>
        <v>44777</v>
      </c>
      <c r="C14" s="1209"/>
      <c r="D14" s="192">
        <f t="shared" si="0"/>
        <v>44777</v>
      </c>
      <c r="E14" s="1210"/>
      <c r="F14" s="1210"/>
      <c r="G14" s="1210"/>
      <c r="H14" s="1210"/>
      <c r="I14" s="1210"/>
      <c r="J14" s="175"/>
      <c r="K14" s="175"/>
    </row>
    <row r="15" spans="1:11" ht="23.25" customHeight="1">
      <c r="A15" s="57">
        <v>4</v>
      </c>
      <c r="B15" s="1208">
        <f t="shared" si="1"/>
        <v>44778</v>
      </c>
      <c r="C15" s="1209"/>
      <c r="D15" s="192">
        <f t="shared" si="0"/>
        <v>44778</v>
      </c>
      <c r="E15" s="1210"/>
      <c r="F15" s="1210"/>
      <c r="G15" s="1210"/>
      <c r="H15" s="1210"/>
      <c r="I15" s="1210"/>
      <c r="J15" s="175"/>
      <c r="K15" s="175"/>
    </row>
    <row r="16" spans="1:11" ht="23.25" customHeight="1">
      <c r="A16" s="57">
        <v>5</v>
      </c>
      <c r="B16" s="1208">
        <f t="shared" si="1"/>
        <v>44779</v>
      </c>
      <c r="C16" s="1209"/>
      <c r="D16" s="192">
        <f t="shared" si="0"/>
        <v>44779</v>
      </c>
      <c r="E16" s="1210"/>
      <c r="F16" s="1210"/>
      <c r="G16" s="1210"/>
      <c r="H16" s="1210"/>
      <c r="I16" s="1210"/>
      <c r="J16" s="175"/>
      <c r="K16" s="175"/>
    </row>
    <row r="17" spans="1:11" ht="23.25" customHeight="1">
      <c r="A17" s="57">
        <v>6</v>
      </c>
      <c r="B17" s="1208">
        <f t="shared" si="1"/>
        <v>44780</v>
      </c>
      <c r="C17" s="1209"/>
      <c r="D17" s="192">
        <f t="shared" si="0"/>
        <v>44780</v>
      </c>
      <c r="E17" s="1210"/>
      <c r="F17" s="1210"/>
      <c r="G17" s="1210"/>
      <c r="H17" s="1210"/>
      <c r="I17" s="1210"/>
      <c r="J17" s="175"/>
      <c r="K17" s="175"/>
    </row>
    <row r="18" spans="1:11" ht="23.25" customHeight="1">
      <c r="A18" s="57">
        <v>7</v>
      </c>
      <c r="B18" s="1208">
        <f t="shared" si="1"/>
        <v>44781</v>
      </c>
      <c r="C18" s="1209"/>
      <c r="D18" s="192">
        <f t="shared" si="0"/>
        <v>44781</v>
      </c>
      <c r="E18" s="1210"/>
      <c r="F18" s="1210"/>
      <c r="G18" s="1210"/>
      <c r="H18" s="1210"/>
      <c r="I18" s="1210"/>
      <c r="J18" s="175"/>
      <c r="K18" s="175"/>
    </row>
    <row r="19" spans="1:11" ht="23.25" customHeight="1">
      <c r="A19" s="57">
        <v>8</v>
      </c>
      <c r="B19" s="1208">
        <f t="shared" si="1"/>
        <v>44782</v>
      </c>
      <c r="C19" s="1209"/>
      <c r="D19" s="192">
        <f t="shared" si="0"/>
        <v>44782</v>
      </c>
      <c r="E19" s="1210"/>
      <c r="F19" s="1210"/>
      <c r="G19" s="1210"/>
      <c r="H19" s="1210"/>
      <c r="I19" s="1210"/>
      <c r="J19" s="175"/>
      <c r="K19" s="175"/>
    </row>
    <row r="20" spans="1:11" ht="23.25" customHeight="1">
      <c r="A20" s="57">
        <v>9</v>
      </c>
      <c r="B20" s="1208">
        <f t="shared" si="1"/>
        <v>44783</v>
      </c>
      <c r="C20" s="1209"/>
      <c r="D20" s="192">
        <f t="shared" si="0"/>
        <v>44783</v>
      </c>
      <c r="E20" s="1210"/>
      <c r="F20" s="1210"/>
      <c r="G20" s="1210"/>
      <c r="H20" s="1210"/>
      <c r="I20" s="1210"/>
      <c r="J20" s="175"/>
      <c r="K20" s="175"/>
    </row>
    <row r="21" spans="1:11" ht="23.25" customHeight="1">
      <c r="A21" s="57">
        <v>10</v>
      </c>
      <c r="B21" s="1208">
        <f t="shared" si="1"/>
        <v>44784</v>
      </c>
      <c r="C21" s="1209"/>
      <c r="D21" s="192">
        <f t="shared" si="0"/>
        <v>44784</v>
      </c>
      <c r="E21" s="1210"/>
      <c r="F21" s="1210"/>
      <c r="G21" s="1210"/>
      <c r="H21" s="1210"/>
      <c r="I21" s="1210"/>
      <c r="J21" s="175"/>
      <c r="K21" s="175"/>
    </row>
    <row r="22" spans="1:11" ht="23.25" customHeight="1">
      <c r="A22" s="57">
        <v>11</v>
      </c>
      <c r="B22" s="1208"/>
      <c r="C22" s="1209"/>
      <c r="D22" s="192"/>
      <c r="E22" s="1210"/>
      <c r="F22" s="1210"/>
      <c r="G22" s="1210"/>
      <c r="H22" s="1210"/>
      <c r="I22" s="1210"/>
      <c r="J22" s="175"/>
      <c r="K22" s="175"/>
    </row>
    <row r="23" spans="1:11" ht="23.25" customHeight="1">
      <c r="A23" s="57">
        <v>12</v>
      </c>
      <c r="B23" s="1208"/>
      <c r="C23" s="1209"/>
      <c r="D23" s="192"/>
      <c r="E23" s="1210"/>
      <c r="F23" s="1210"/>
      <c r="G23" s="1210"/>
      <c r="H23" s="1210"/>
      <c r="I23" s="1210"/>
      <c r="J23" s="175"/>
      <c r="K23" s="175"/>
    </row>
    <row r="24" spans="1:11" ht="23.25" customHeight="1">
      <c r="A24" s="57">
        <v>13</v>
      </c>
      <c r="B24" s="1208"/>
      <c r="C24" s="1209"/>
      <c r="D24" s="192"/>
      <c r="E24" s="1210"/>
      <c r="F24" s="1210"/>
      <c r="G24" s="1210"/>
      <c r="H24" s="1210"/>
      <c r="I24" s="1210"/>
      <c r="J24" s="175"/>
      <c r="K24" s="175"/>
    </row>
    <row r="25" spans="1:11" ht="23.25" customHeight="1">
      <c r="A25" s="57">
        <v>14</v>
      </c>
      <c r="B25" s="1208"/>
      <c r="C25" s="1209"/>
      <c r="D25" s="192"/>
      <c r="E25" s="1210"/>
      <c r="F25" s="1210"/>
      <c r="G25" s="1210"/>
      <c r="H25" s="1210"/>
      <c r="I25" s="1210"/>
      <c r="J25" s="175"/>
      <c r="K25" s="175"/>
    </row>
    <row r="26" spans="1:11" ht="23.25" customHeight="1">
      <c r="A26" s="57">
        <v>15</v>
      </c>
      <c r="B26" s="1208"/>
      <c r="C26" s="1209"/>
      <c r="D26" s="192"/>
      <c r="E26" s="1210"/>
      <c r="F26" s="1210"/>
      <c r="G26" s="1210"/>
      <c r="H26" s="1210"/>
      <c r="I26" s="1210"/>
      <c r="J26" s="175"/>
      <c r="K26" s="175"/>
    </row>
    <row r="27" spans="1:11" ht="23.25" customHeight="1">
      <c r="E27" s="111"/>
      <c r="I27" s="112" t="s">
        <v>322</v>
      </c>
      <c r="J27" s="194">
        <f>SUM(J12:J26)</f>
        <v>0</v>
      </c>
      <c r="K27" s="194">
        <f>SUM(K12:K26)</f>
        <v>0</v>
      </c>
    </row>
    <row r="29" spans="1:11" ht="23.25" customHeight="1">
      <c r="J29" s="631" t="s">
        <v>323</v>
      </c>
      <c r="K29" s="631"/>
    </row>
    <row r="30" spans="1:11" ht="23.25" customHeight="1">
      <c r="J30" s="1216">
        <f>SUM(J27:K27)</f>
        <v>0</v>
      </c>
      <c r="K30" s="1217"/>
    </row>
  </sheetData>
  <mergeCells count="38">
    <mergeCell ref="J29:K29"/>
    <mergeCell ref="J30:K30"/>
    <mergeCell ref="E20:I20"/>
    <mergeCell ref="E21:I21"/>
    <mergeCell ref="E22:I22"/>
    <mergeCell ref="E23:I23"/>
    <mergeCell ref="E24:I24"/>
    <mergeCell ref="B2:K2"/>
    <mergeCell ref="B3:K3"/>
    <mergeCell ref="E12:I12"/>
    <mergeCell ref="E13:I13"/>
    <mergeCell ref="E14:I14"/>
    <mergeCell ref="B12:C12"/>
    <mergeCell ref="B13:C13"/>
    <mergeCell ref="B14:C14"/>
    <mergeCell ref="H7:J7"/>
    <mergeCell ref="H5:K5"/>
    <mergeCell ref="B24:C24"/>
    <mergeCell ref="B25:C25"/>
    <mergeCell ref="B26:C26"/>
    <mergeCell ref="B11:D11"/>
    <mergeCell ref="E25:I25"/>
    <mergeCell ref="E15:I15"/>
    <mergeCell ref="B15:C15"/>
    <mergeCell ref="B16:C16"/>
    <mergeCell ref="B17:C17"/>
    <mergeCell ref="E26:I26"/>
    <mergeCell ref="B23:C23"/>
    <mergeCell ref="E11:I11"/>
    <mergeCell ref="E16:I16"/>
    <mergeCell ref="E17:I17"/>
    <mergeCell ref="E18:I18"/>
    <mergeCell ref="E19:I19"/>
    <mergeCell ref="B18:C18"/>
    <mergeCell ref="B19:C19"/>
    <mergeCell ref="B20:C20"/>
    <mergeCell ref="B21:C21"/>
    <mergeCell ref="B22:C22"/>
  </mergeCells>
  <phoneticPr fontId="1"/>
  <printOptions horizontalCentered="1"/>
  <pageMargins left="0.51181102362204722" right="0.51181102362204722" top="0.74803149606299213" bottom="0.55118110236220474" header="0.31496062992125984" footer="0.31496062992125984"/>
  <pageSetup paperSize="9" scale="93" orientation="portrait" blackAndWhite="1"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9" tint="0.59999389629810485"/>
  </sheetPr>
  <dimension ref="A1:I23"/>
  <sheetViews>
    <sheetView showGridLines="0" view="pageBreakPreview" topLeftCell="A4" zoomScaleNormal="100" zoomScaleSheetLayoutView="100" workbookViewId="0">
      <selection activeCell="H15" sqref="H15"/>
    </sheetView>
  </sheetViews>
  <sheetFormatPr defaultColWidth="9" defaultRowHeight="17.25" customHeight="1"/>
  <cols>
    <col min="1" max="1" width="4.375" style="115" customWidth="1"/>
    <col min="2" max="2" width="20" style="115" bestFit="1" customWidth="1"/>
    <col min="3" max="3" width="11.625" style="115" customWidth="1"/>
    <col min="4" max="4" width="2.125" style="115" bestFit="1" customWidth="1"/>
    <col min="5" max="5" width="11.625" style="115" customWidth="1"/>
    <col min="6" max="6" width="13.625" style="115" customWidth="1"/>
    <col min="7" max="7" width="4" style="115" customWidth="1"/>
    <col min="8" max="8" width="16.625" style="115" customWidth="1"/>
    <col min="9" max="9" width="4.375" style="115" customWidth="1"/>
    <col min="10" max="16384" width="9" style="115"/>
  </cols>
  <sheetData>
    <row r="1" spans="1:9" ht="17.25" customHeight="1">
      <c r="A1" s="3" t="s">
        <v>338</v>
      </c>
    </row>
    <row r="2" spans="1:9" ht="17.25" customHeight="1">
      <c r="A2" s="1218" t="s">
        <v>326</v>
      </c>
      <c r="B2" s="1218"/>
      <c r="C2" s="1218"/>
      <c r="D2" s="1218"/>
      <c r="E2" s="1218"/>
      <c r="F2" s="1218"/>
      <c r="G2" s="1218"/>
      <c r="H2" s="1218"/>
      <c r="I2" s="1218"/>
    </row>
    <row r="4" spans="1:9" ht="17.25" customHeight="1">
      <c r="B4" s="117" t="s">
        <v>327</v>
      </c>
      <c r="C4" s="1223" t="s">
        <v>935</v>
      </c>
      <c r="D4" s="1223"/>
      <c r="E4" s="1223"/>
      <c r="F4" s="1223"/>
      <c r="G4" s="1223"/>
      <c r="H4" s="1223"/>
    </row>
    <row r="5" spans="1:9" ht="17.25" customHeight="1">
      <c r="B5" s="117" t="s">
        <v>328</v>
      </c>
      <c r="C5" s="1223" t="str">
        <f>⑤海外セミナー実施計画の概要!G5</f>
        <v>AOTS Co., Ltd.</v>
      </c>
      <c r="D5" s="1223"/>
      <c r="E5" s="1223"/>
      <c r="F5" s="1223"/>
      <c r="G5" s="1223"/>
      <c r="H5" s="1223"/>
    </row>
    <row r="6" spans="1:9" ht="17.25" customHeight="1">
      <c r="B6" s="117"/>
      <c r="C6" s="197"/>
      <c r="D6" s="197"/>
      <c r="E6" s="197"/>
      <c r="F6" s="197"/>
      <c r="G6" s="197"/>
      <c r="H6" s="197"/>
    </row>
    <row r="7" spans="1:9" ht="17.25" customHeight="1">
      <c r="B7" s="117" t="s">
        <v>329</v>
      </c>
      <c r="C7" s="1223">
        <f>⑤海外セミナー実施計画の概要!E78</f>
        <v>0</v>
      </c>
      <c r="D7" s="1223"/>
      <c r="E7" s="1223"/>
      <c r="F7" s="1223"/>
      <c r="G7" s="1223"/>
      <c r="H7" s="1223"/>
    </row>
    <row r="8" spans="1:9" ht="17.25" customHeight="1">
      <c r="B8" s="117" t="s">
        <v>330</v>
      </c>
      <c r="C8" s="1224" t="str">
        <f>⑤海外セミナー実施計画の概要!E80</f>
        <v>Jakarta Rd. 123, Jakarta, Indonesia</v>
      </c>
      <c r="D8" s="1224"/>
      <c r="E8" s="1224"/>
      <c r="F8" s="1224"/>
      <c r="G8" s="1224"/>
      <c r="H8" s="1224"/>
    </row>
    <row r="9" spans="1:9" ht="17.25" customHeight="1">
      <c r="B9" s="117"/>
      <c r="C9" s="1224"/>
      <c r="D9" s="1224"/>
      <c r="E9" s="1224"/>
      <c r="F9" s="1224"/>
      <c r="G9" s="1224"/>
      <c r="H9" s="1224"/>
    </row>
    <row r="10" spans="1:9" ht="17.25" customHeight="1">
      <c r="B10" s="117" t="s">
        <v>936</v>
      </c>
      <c r="C10" s="1224" t="str">
        <f>⑤海外セミナー実施計画の概要!G10</f>
        <v>5S and Production Management Training for Leaders at a Manufacutruing Site</v>
      </c>
      <c r="D10" s="1224"/>
      <c r="E10" s="1224"/>
      <c r="F10" s="1224"/>
      <c r="G10" s="1224"/>
      <c r="H10" s="1224"/>
    </row>
    <row r="11" spans="1:9" ht="17.25" customHeight="1">
      <c r="B11" s="117"/>
      <c r="C11" s="1224"/>
      <c r="D11" s="1224"/>
      <c r="E11" s="1224"/>
      <c r="F11" s="1224"/>
      <c r="G11" s="1224"/>
      <c r="H11" s="1224"/>
    </row>
    <row r="12" spans="1:9" ht="17.25" customHeight="1">
      <c r="B12" s="117" t="s">
        <v>937</v>
      </c>
      <c r="C12" s="198">
        <f>'⑮海外セミナー実施結果（報告書）'!B13</f>
        <v>0</v>
      </c>
      <c r="D12" s="199" t="s">
        <v>339</v>
      </c>
      <c r="E12" s="198">
        <f>'⑮海外セミナー実施結果（報告書）'!H13</f>
        <v>0</v>
      </c>
      <c r="F12" s="197"/>
      <c r="G12" s="197"/>
      <c r="H12" s="197"/>
    </row>
    <row r="13" spans="1:9" ht="17.25" customHeight="1">
      <c r="B13" s="117"/>
      <c r="C13" s="197"/>
      <c r="D13" s="197"/>
      <c r="E13" s="197"/>
      <c r="F13" s="197"/>
      <c r="G13" s="197"/>
      <c r="H13" s="197"/>
    </row>
    <row r="14" spans="1:9" ht="17.25" customHeight="1">
      <c r="B14" s="117" t="s">
        <v>331</v>
      </c>
      <c r="C14" s="196" t="s">
        <v>332</v>
      </c>
      <c r="D14" s="1225"/>
      <c r="E14" s="1225"/>
      <c r="F14" s="197"/>
      <c r="G14" s="197"/>
      <c r="H14" s="197"/>
    </row>
    <row r="15" spans="1:9" ht="17.25" customHeight="1">
      <c r="B15" s="117" t="s">
        <v>333</v>
      </c>
      <c r="C15" s="546"/>
      <c r="D15" s="1226" t="s">
        <v>334</v>
      </c>
      <c r="E15" s="1226"/>
      <c r="F15" s="197"/>
      <c r="G15" s="197"/>
      <c r="H15" s="197"/>
    </row>
    <row r="16" spans="1:9" ht="17.25" customHeight="1">
      <c r="B16" s="117" t="s">
        <v>938</v>
      </c>
      <c r="C16" s="546"/>
      <c r="D16" s="1226" t="s">
        <v>335</v>
      </c>
      <c r="E16" s="1226"/>
      <c r="F16" s="197"/>
      <c r="G16" s="197"/>
      <c r="H16" s="197"/>
    </row>
    <row r="17" spans="2:8" ht="17.25" customHeight="1">
      <c r="B17" s="117" t="s">
        <v>336</v>
      </c>
      <c r="C17" s="196" t="s">
        <v>332</v>
      </c>
      <c r="D17" s="1219"/>
      <c r="E17" s="1219"/>
      <c r="F17" s="1219"/>
      <c r="G17" s="197"/>
      <c r="H17" s="197"/>
    </row>
    <row r="18" spans="2:8" ht="17.25" customHeight="1">
      <c r="C18" s="197"/>
      <c r="D18" s="197"/>
      <c r="E18" s="197"/>
      <c r="F18" s="197"/>
      <c r="G18" s="197"/>
      <c r="H18" s="197"/>
    </row>
    <row r="19" spans="2:8" ht="17.25" customHeight="1">
      <c r="C19" s="1220"/>
      <c r="D19" s="1220"/>
      <c r="E19" s="1220"/>
      <c r="F19" s="1220"/>
      <c r="G19" s="199"/>
      <c r="H19" s="201">
        <v>44652</v>
      </c>
    </row>
    <row r="20" spans="2:8" ht="17.25" customHeight="1" thickBot="1">
      <c r="C20" s="1222"/>
      <c r="D20" s="1222"/>
      <c r="E20" s="1222"/>
      <c r="F20" s="1222"/>
      <c r="G20" s="199"/>
      <c r="H20" s="197"/>
    </row>
    <row r="21" spans="2:8" ht="17.25" customHeight="1">
      <c r="C21" s="1220" t="s">
        <v>340</v>
      </c>
      <c r="D21" s="1220"/>
      <c r="E21" s="1220"/>
      <c r="F21" s="1220"/>
      <c r="G21" s="199"/>
      <c r="H21" s="197"/>
    </row>
    <row r="22" spans="2:8" ht="17.25" customHeight="1">
      <c r="C22" s="1220" t="s">
        <v>764</v>
      </c>
      <c r="D22" s="1220"/>
      <c r="E22" s="1220"/>
      <c r="F22" s="1220"/>
      <c r="G22" s="199"/>
      <c r="H22" s="197"/>
    </row>
    <row r="23" spans="2:8" ht="17.25" customHeight="1">
      <c r="C23" s="1221" t="s">
        <v>337</v>
      </c>
      <c r="D23" s="1221"/>
      <c r="E23" s="1221"/>
      <c r="F23" s="1221"/>
      <c r="G23" s="116"/>
    </row>
  </sheetData>
  <mergeCells count="14">
    <mergeCell ref="A2:I2"/>
    <mergeCell ref="D17:F17"/>
    <mergeCell ref="C22:F22"/>
    <mergeCell ref="C23:F23"/>
    <mergeCell ref="C19:F20"/>
    <mergeCell ref="C4:H4"/>
    <mergeCell ref="C5:H5"/>
    <mergeCell ref="C7:H7"/>
    <mergeCell ref="C8:H9"/>
    <mergeCell ref="C10:H11"/>
    <mergeCell ref="C21:F21"/>
    <mergeCell ref="D14:E14"/>
    <mergeCell ref="D15:E15"/>
    <mergeCell ref="D16:E16"/>
  </mergeCells>
  <phoneticPr fontId="1"/>
  <printOptions horizontalCentered="1"/>
  <pageMargins left="0.51181102362204722" right="0.51181102362204722" top="0.74803149606299213" bottom="0.55118110236220474" header="0.31496062992125984" footer="0.31496062992125984"/>
  <pageSetup paperSize="9" orientation="portrait" blackAndWhite="1"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9" tint="0.59999389629810485"/>
  </sheetPr>
  <dimension ref="A1:I23"/>
  <sheetViews>
    <sheetView showGridLines="0" view="pageBreakPreview" topLeftCell="A13" zoomScaleNormal="100" zoomScaleSheetLayoutView="100" workbookViewId="0">
      <selection activeCell="F14" sqref="F14"/>
    </sheetView>
  </sheetViews>
  <sheetFormatPr defaultColWidth="9" defaultRowHeight="17.25" customHeight="1"/>
  <cols>
    <col min="1" max="1" width="4.375" style="115" customWidth="1"/>
    <col min="2" max="2" width="20" style="115" bestFit="1" customWidth="1"/>
    <col min="3" max="3" width="11.625" style="115" customWidth="1"/>
    <col min="4" max="4" width="2.125" style="115" bestFit="1" customWidth="1"/>
    <col min="5" max="5" width="11.625" style="115" customWidth="1"/>
    <col min="6" max="6" width="13.625" style="115" customWidth="1"/>
    <col min="7" max="7" width="4" style="115" customWidth="1"/>
    <col min="8" max="8" width="16.625" style="115" bestFit="1" customWidth="1"/>
    <col min="9" max="9" width="4.375" style="115" customWidth="1"/>
    <col min="10" max="16384" width="9" style="115"/>
  </cols>
  <sheetData>
    <row r="1" spans="1:9" ht="17.25" customHeight="1">
      <c r="A1" s="3" t="s">
        <v>341</v>
      </c>
    </row>
    <row r="2" spans="1:9" ht="17.25" customHeight="1">
      <c r="A2" s="1218" t="s">
        <v>342</v>
      </c>
      <c r="B2" s="1218"/>
      <c r="C2" s="1218"/>
      <c r="D2" s="1218"/>
      <c r="E2" s="1218"/>
      <c r="F2" s="1218"/>
      <c r="G2" s="1218"/>
      <c r="H2" s="1218"/>
      <c r="I2" s="1218"/>
    </row>
    <row r="4" spans="1:9" ht="17.25" customHeight="1">
      <c r="B4" s="117" t="s">
        <v>327</v>
      </c>
      <c r="C4" s="1223" t="s">
        <v>935</v>
      </c>
      <c r="D4" s="1223"/>
      <c r="E4" s="1223"/>
      <c r="F4" s="1223"/>
      <c r="G4" s="1223"/>
      <c r="H4" s="1223"/>
    </row>
    <row r="5" spans="1:9" ht="17.25" customHeight="1">
      <c r="B5" s="117" t="s">
        <v>328</v>
      </c>
      <c r="C5" s="1223" t="str">
        <f>⑲研修協力謝金請求書!C5</f>
        <v>AOTS Co., Ltd.</v>
      </c>
      <c r="D5" s="1223"/>
      <c r="E5" s="1223"/>
      <c r="F5" s="1223"/>
      <c r="G5" s="1223"/>
      <c r="H5" s="1223"/>
    </row>
    <row r="6" spans="1:9" ht="17.25" customHeight="1">
      <c r="B6" s="117"/>
      <c r="C6" s="197"/>
      <c r="D6" s="197"/>
      <c r="E6" s="197"/>
      <c r="F6" s="197"/>
      <c r="G6" s="197"/>
      <c r="H6" s="197"/>
    </row>
    <row r="7" spans="1:9" ht="17.25" customHeight="1">
      <c r="B7" s="117" t="s">
        <v>329</v>
      </c>
      <c r="C7" s="1223">
        <f>⑲研修協力謝金請求書!C7</f>
        <v>0</v>
      </c>
      <c r="D7" s="1223"/>
      <c r="E7" s="1223"/>
      <c r="F7" s="1223"/>
      <c r="G7" s="1223"/>
      <c r="H7" s="1223"/>
    </row>
    <row r="8" spans="1:9" ht="17.25" customHeight="1">
      <c r="B8" s="117" t="s">
        <v>330</v>
      </c>
      <c r="C8" s="1224" t="str">
        <f>⑲研修協力謝金請求書!C8</f>
        <v>Jakarta Rd. 123, Jakarta, Indonesia</v>
      </c>
      <c r="D8" s="1224"/>
      <c r="E8" s="1224"/>
      <c r="F8" s="1224"/>
      <c r="G8" s="1224"/>
      <c r="H8" s="1224"/>
    </row>
    <row r="9" spans="1:9" ht="17.25" customHeight="1">
      <c r="B9" s="117"/>
      <c r="C9" s="1224"/>
      <c r="D9" s="1224"/>
      <c r="E9" s="1224"/>
      <c r="F9" s="1224"/>
      <c r="G9" s="1224"/>
      <c r="H9" s="1224"/>
    </row>
    <row r="10" spans="1:9" ht="17.25" customHeight="1">
      <c r="B10" s="117" t="s">
        <v>936</v>
      </c>
      <c r="C10" s="1224" t="str">
        <f>⑲研修協力謝金請求書!C10</f>
        <v>5S and Production Management Training for Leaders at a Manufacutruing Site</v>
      </c>
      <c r="D10" s="1224"/>
      <c r="E10" s="1224"/>
      <c r="F10" s="1224"/>
      <c r="G10" s="1224"/>
      <c r="H10" s="1224"/>
    </row>
    <row r="11" spans="1:9" ht="17.25" customHeight="1">
      <c r="B11" s="117"/>
      <c r="C11" s="1224"/>
      <c r="D11" s="1224"/>
      <c r="E11" s="1224"/>
      <c r="F11" s="1224"/>
      <c r="G11" s="1224"/>
      <c r="H11" s="1224"/>
    </row>
    <row r="12" spans="1:9" ht="17.25" customHeight="1">
      <c r="B12" s="117" t="s">
        <v>937</v>
      </c>
      <c r="C12" s="198">
        <f>⑲研修協力謝金請求書!C12</f>
        <v>0</v>
      </c>
      <c r="D12" s="195" t="s">
        <v>339</v>
      </c>
      <c r="E12" s="198">
        <f>⑲研修協力謝金請求書!E12</f>
        <v>0</v>
      </c>
      <c r="F12" s="197"/>
      <c r="G12" s="197"/>
      <c r="H12" s="197"/>
    </row>
    <row r="13" spans="1:9" ht="17.25" customHeight="1">
      <c r="B13" s="117"/>
    </row>
    <row r="14" spans="1:9" ht="17.25" customHeight="1">
      <c r="B14" s="117" t="s">
        <v>331</v>
      </c>
      <c r="C14" s="196" t="str">
        <f>⑲研修協力謝金請求書!C14</f>
        <v>Yen</v>
      </c>
      <c r="D14" s="1227">
        <f>⑲研修協力謝金請求書!D14</f>
        <v>0</v>
      </c>
      <c r="E14" s="1227"/>
      <c r="F14" s="202"/>
      <c r="G14" s="197"/>
      <c r="H14" s="197"/>
    </row>
    <row r="15" spans="1:9" ht="17.25" customHeight="1">
      <c r="B15" s="117" t="s">
        <v>333</v>
      </c>
      <c r="C15" s="200">
        <f>⑲研修協力謝金請求書!C15</f>
        <v>0</v>
      </c>
      <c r="D15" s="1226" t="s">
        <v>334</v>
      </c>
      <c r="E15" s="1226"/>
      <c r="F15" s="197"/>
      <c r="G15" s="197"/>
      <c r="H15" s="197"/>
    </row>
    <row r="16" spans="1:9" ht="17.25" customHeight="1">
      <c r="B16" s="117" t="s">
        <v>938</v>
      </c>
      <c r="C16" s="200">
        <f>⑲研修協力謝金請求書!C16</f>
        <v>0</v>
      </c>
      <c r="D16" s="1226" t="s">
        <v>335</v>
      </c>
      <c r="E16" s="1226"/>
      <c r="F16" s="197"/>
      <c r="G16" s="197"/>
      <c r="H16" s="197"/>
    </row>
    <row r="17" spans="2:8" ht="17.25" customHeight="1">
      <c r="B17" s="117" t="s">
        <v>336</v>
      </c>
      <c r="C17" s="196" t="s">
        <v>332</v>
      </c>
      <c r="D17" s="1227">
        <f>⑲研修協力謝金請求書!D17</f>
        <v>0</v>
      </c>
      <c r="E17" s="1227"/>
      <c r="F17" s="1227"/>
      <c r="G17" s="197"/>
      <c r="H17" s="197"/>
    </row>
    <row r="18" spans="2:8" ht="17.25" customHeight="1">
      <c r="C18" s="197"/>
      <c r="D18" s="197"/>
      <c r="E18" s="197"/>
      <c r="F18" s="197"/>
      <c r="G18" s="197"/>
      <c r="H18" s="197"/>
    </row>
    <row r="19" spans="2:8" ht="17.25" customHeight="1">
      <c r="C19" s="1220"/>
      <c r="D19" s="1220"/>
      <c r="E19" s="1220"/>
      <c r="F19" s="1220"/>
      <c r="G19" s="199"/>
      <c r="H19" s="201">
        <v>44652</v>
      </c>
    </row>
    <row r="20" spans="2:8" ht="17.25" customHeight="1" thickBot="1">
      <c r="C20" s="1222"/>
      <c r="D20" s="1222"/>
      <c r="E20" s="1222"/>
      <c r="F20" s="1222"/>
      <c r="G20" s="199"/>
      <c r="H20" s="197"/>
    </row>
    <row r="21" spans="2:8" ht="17.25" customHeight="1">
      <c r="C21" s="1228" t="str">
        <f>⑲研修協力謝金請求書!C21</f>
        <v>Mr. XXXXXX</v>
      </c>
      <c r="D21" s="1228"/>
      <c r="E21" s="1228"/>
      <c r="F21" s="1228"/>
      <c r="G21" s="116"/>
    </row>
    <row r="22" spans="2:8" ht="17.25" customHeight="1">
      <c r="C22" s="1228" t="str">
        <f>⑲研修協力謝金請求書!C22</f>
        <v>Director of Secretary</v>
      </c>
      <c r="D22" s="1228"/>
      <c r="E22" s="1228"/>
      <c r="F22" s="1228"/>
      <c r="G22" s="116"/>
    </row>
    <row r="23" spans="2:8" ht="17.25" customHeight="1">
      <c r="C23" s="1229" t="s">
        <v>337</v>
      </c>
      <c r="D23" s="1229"/>
      <c r="E23" s="1229"/>
      <c r="F23" s="1229"/>
      <c r="G23" s="116"/>
    </row>
  </sheetData>
  <mergeCells count="14">
    <mergeCell ref="A2:I2"/>
    <mergeCell ref="D17:F17"/>
    <mergeCell ref="C22:F22"/>
    <mergeCell ref="C23:F23"/>
    <mergeCell ref="D14:E14"/>
    <mergeCell ref="D15:E15"/>
    <mergeCell ref="D16:E16"/>
    <mergeCell ref="C19:F20"/>
    <mergeCell ref="C21:F21"/>
    <mergeCell ref="C10:H11"/>
    <mergeCell ref="C4:H4"/>
    <mergeCell ref="C5:H5"/>
    <mergeCell ref="C7:H7"/>
    <mergeCell ref="C8:H9"/>
  </mergeCells>
  <phoneticPr fontId="1"/>
  <printOptions horizontalCentered="1"/>
  <pageMargins left="0.51181102362204722" right="0.51181102362204722" top="0.74803149606299213" bottom="0.55118110236220474" header="0.31496062992125984" footer="0.31496062992125984"/>
  <pageSetup paperSize="9"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CCEF80-2EB9-4250-BDB7-A1E4C62D256A}">
  <sheetPr>
    <tabColor theme="7" tint="0.79998168889431442"/>
  </sheetPr>
  <dimension ref="B1:H28"/>
  <sheetViews>
    <sheetView showGridLines="0" tabSelected="1" view="pageBreakPreview" zoomScale="85" zoomScaleNormal="100" zoomScaleSheetLayoutView="85" workbookViewId="0">
      <selection activeCell="K9" sqref="K9"/>
    </sheetView>
  </sheetViews>
  <sheetFormatPr defaultColWidth="9" defaultRowHeight="17.25" customHeight="1"/>
  <cols>
    <col min="1" max="1" width="2.125" style="3" customWidth="1"/>
    <col min="2" max="2" width="9" style="3"/>
    <col min="3" max="3" width="5.5" style="3" customWidth="1"/>
    <col min="4" max="4" width="5.75" style="3" customWidth="1"/>
    <col min="5" max="5" width="1.5" style="4" customWidth="1"/>
    <col min="6" max="6" width="10.625" style="4" customWidth="1"/>
    <col min="7" max="7" width="38.125" style="3" customWidth="1"/>
    <col min="8" max="8" width="10.125" style="207" customWidth="1"/>
    <col min="9" max="16384" width="9" style="3"/>
  </cols>
  <sheetData>
    <row r="1" spans="2:8" ht="19.5" customHeight="1">
      <c r="B1" s="1" t="s">
        <v>886</v>
      </c>
      <c r="C1" s="1"/>
      <c r="D1" s="1"/>
      <c r="E1" s="2"/>
      <c r="F1" s="2"/>
      <c r="H1" s="507" t="s">
        <v>983</v>
      </c>
    </row>
    <row r="2" spans="2:8" ht="8.1" customHeight="1" thickBot="1">
      <c r="C2" s="1"/>
      <c r="D2" s="1"/>
      <c r="E2" s="2"/>
      <c r="F2" s="2"/>
    </row>
    <row r="3" spans="2:8" ht="17.25" customHeight="1">
      <c r="B3" s="1"/>
      <c r="H3" s="454" t="s">
        <v>733</v>
      </c>
    </row>
    <row r="4" spans="2:8" ht="17.25" customHeight="1">
      <c r="C4" s="5"/>
      <c r="D4" s="5"/>
      <c r="E4" s="6"/>
      <c r="F4" s="6"/>
      <c r="H4" s="456" t="s">
        <v>784</v>
      </c>
    </row>
    <row r="5" spans="2:8" ht="26.1" customHeight="1" thickBot="1">
      <c r="G5" s="4" t="s">
        <v>735</v>
      </c>
      <c r="H5" s="457" t="s">
        <v>694</v>
      </c>
    </row>
    <row r="6" spans="2:8" ht="24" customHeight="1">
      <c r="B6" s="608" t="s">
        <v>732</v>
      </c>
      <c r="C6" s="452" t="s">
        <v>1</v>
      </c>
      <c r="D6" s="612" t="s">
        <v>789</v>
      </c>
      <c r="E6" s="613"/>
      <c r="F6" s="613"/>
      <c r="G6" s="614"/>
      <c r="H6" s="453" t="s">
        <v>734</v>
      </c>
    </row>
    <row r="7" spans="2:8" ht="24" customHeight="1" thickBot="1">
      <c r="B7" s="609"/>
      <c r="C7" s="490" t="s">
        <v>2</v>
      </c>
      <c r="D7" s="491" t="s">
        <v>790</v>
      </c>
      <c r="E7" s="492"/>
      <c r="F7" s="492"/>
      <c r="G7" s="493"/>
      <c r="H7" s="459" t="s">
        <v>734</v>
      </c>
    </row>
    <row r="8" spans="2:8" ht="17.25" customHeight="1">
      <c r="B8" s="610" t="s">
        <v>728</v>
      </c>
      <c r="C8" s="328" t="s">
        <v>4</v>
      </c>
      <c r="D8" s="615" t="s">
        <v>834</v>
      </c>
      <c r="E8" s="616"/>
      <c r="F8" s="616"/>
      <c r="G8" s="617"/>
      <c r="H8" s="489" t="s">
        <v>734</v>
      </c>
    </row>
    <row r="9" spans="2:8" ht="30.75" customHeight="1">
      <c r="B9" s="610"/>
      <c r="C9" s="330" t="s">
        <v>383</v>
      </c>
      <c r="D9" s="624" t="s">
        <v>730</v>
      </c>
      <c r="E9" s="625"/>
      <c r="F9" s="625"/>
      <c r="G9" s="494" t="s">
        <v>731</v>
      </c>
      <c r="H9" s="458" t="s">
        <v>734</v>
      </c>
    </row>
    <row r="10" spans="2:8" ht="17.25" customHeight="1">
      <c r="B10" s="610"/>
      <c r="C10" s="329" t="s">
        <v>851</v>
      </c>
      <c r="D10" s="569" t="s">
        <v>835</v>
      </c>
      <c r="E10" s="570"/>
      <c r="F10" s="570"/>
      <c r="G10" s="571"/>
      <c r="H10" s="455" t="s">
        <v>734</v>
      </c>
    </row>
    <row r="11" spans="2:8" ht="17.25" customHeight="1">
      <c r="B11" s="610"/>
      <c r="C11" s="329" t="s">
        <v>6</v>
      </c>
      <c r="D11" s="569" t="s">
        <v>635</v>
      </c>
      <c r="E11" s="570"/>
      <c r="F11" s="570"/>
      <c r="G11" s="571"/>
      <c r="H11" s="455" t="s">
        <v>734</v>
      </c>
    </row>
    <row r="12" spans="2:8" ht="17.25" customHeight="1">
      <c r="B12" s="610"/>
      <c r="C12" s="329" t="s">
        <v>7</v>
      </c>
      <c r="D12" s="569" t="s">
        <v>13</v>
      </c>
      <c r="E12" s="570"/>
      <c r="F12" s="570"/>
      <c r="G12" s="571"/>
      <c r="H12" s="455" t="s">
        <v>734</v>
      </c>
    </row>
    <row r="13" spans="2:8" ht="17.25" customHeight="1">
      <c r="B13" s="610"/>
      <c r="C13" s="330" t="s">
        <v>10</v>
      </c>
      <c r="D13" s="569" t="s">
        <v>859</v>
      </c>
      <c r="E13" s="570"/>
      <c r="F13" s="570"/>
      <c r="G13" s="571"/>
      <c r="H13" s="455" t="s">
        <v>734</v>
      </c>
    </row>
    <row r="14" spans="2:8" ht="17.25" customHeight="1">
      <c r="B14" s="610"/>
      <c r="C14" s="329" t="s">
        <v>238</v>
      </c>
      <c r="D14" s="569" t="s">
        <v>426</v>
      </c>
      <c r="E14" s="570"/>
      <c r="F14" s="570"/>
      <c r="G14" s="571"/>
      <c r="H14" s="455" t="s">
        <v>734</v>
      </c>
    </row>
    <row r="15" spans="2:8" ht="17.25" customHeight="1">
      <c r="B15" s="610"/>
      <c r="C15" s="329" t="s">
        <v>285</v>
      </c>
      <c r="D15" s="569" t="s">
        <v>934</v>
      </c>
      <c r="E15" s="570"/>
      <c r="F15" s="570"/>
      <c r="G15" s="571"/>
      <c r="H15" s="455" t="s">
        <v>734</v>
      </c>
    </row>
    <row r="16" spans="2:8" ht="17.25" customHeight="1">
      <c r="B16" s="610"/>
      <c r="C16" s="328" t="s">
        <v>286</v>
      </c>
      <c r="D16" s="569" t="s">
        <v>680</v>
      </c>
      <c r="E16" s="570"/>
      <c r="F16" s="570"/>
      <c r="G16" s="571"/>
      <c r="H16" s="455" t="s">
        <v>734</v>
      </c>
    </row>
    <row r="17" spans="2:8" ht="30" customHeight="1" thickBot="1">
      <c r="B17" s="611"/>
      <c r="C17" s="335" t="s">
        <v>637</v>
      </c>
      <c r="D17" s="618" t="s">
        <v>910</v>
      </c>
      <c r="E17" s="619"/>
      <c r="F17" s="619"/>
      <c r="G17" s="620"/>
      <c r="H17" s="459" t="s">
        <v>734</v>
      </c>
    </row>
    <row r="18" spans="2:8" ht="17.25" customHeight="1">
      <c r="B18" s="621" t="s">
        <v>729</v>
      </c>
      <c r="C18" s="328" t="s">
        <v>436</v>
      </c>
      <c r="D18" s="612" t="s">
        <v>882</v>
      </c>
      <c r="E18" s="613"/>
      <c r="F18" s="613"/>
      <c r="G18" s="614"/>
      <c r="H18" s="453" t="s">
        <v>734</v>
      </c>
    </row>
    <row r="19" spans="2:8" ht="17.25" customHeight="1">
      <c r="B19" s="622"/>
      <c r="C19" s="329" t="s">
        <v>437</v>
      </c>
      <c r="D19" s="139" t="s">
        <v>607</v>
      </c>
      <c r="E19" s="139"/>
      <c r="F19" s="300"/>
      <c r="G19" s="301"/>
      <c r="H19" s="455" t="s">
        <v>734</v>
      </c>
    </row>
    <row r="20" spans="2:8" ht="17.25" customHeight="1">
      <c r="B20" s="622"/>
      <c r="C20" s="329" t="s">
        <v>598</v>
      </c>
      <c r="D20" s="569" t="s">
        <v>885</v>
      </c>
      <c r="E20" s="570"/>
      <c r="F20" s="570"/>
      <c r="G20" s="571"/>
      <c r="H20" s="455" t="s">
        <v>734</v>
      </c>
    </row>
    <row r="21" spans="2:8" ht="17.25" customHeight="1">
      <c r="B21" s="622"/>
      <c r="C21" s="329" t="s">
        <v>626</v>
      </c>
      <c r="D21" s="569" t="s">
        <v>902</v>
      </c>
      <c r="E21" s="570"/>
      <c r="F21" s="570"/>
      <c r="G21" s="571"/>
      <c r="H21" s="455" t="s">
        <v>734</v>
      </c>
    </row>
    <row r="22" spans="2:8" ht="17.25" customHeight="1">
      <c r="B22" s="622"/>
      <c r="C22" s="329" t="s">
        <v>627</v>
      </c>
      <c r="D22" s="569" t="s">
        <v>903</v>
      </c>
      <c r="E22" s="570"/>
      <c r="F22" s="570"/>
      <c r="G22" s="571"/>
      <c r="H22" s="455" t="s">
        <v>734</v>
      </c>
    </row>
    <row r="23" spans="2:8" ht="17.25" customHeight="1">
      <c r="B23" s="622"/>
      <c r="C23" s="329" t="s">
        <v>628</v>
      </c>
      <c r="D23" s="569" t="s">
        <v>909</v>
      </c>
      <c r="E23" s="570"/>
      <c r="F23" s="570"/>
      <c r="G23" s="571"/>
      <c r="H23" s="455" t="s">
        <v>734</v>
      </c>
    </row>
    <row r="24" spans="2:8" ht="17.25" customHeight="1">
      <c r="B24" s="622"/>
      <c r="C24" s="329" t="s">
        <v>629</v>
      </c>
      <c r="D24" s="572" t="s">
        <v>612</v>
      </c>
      <c r="E24" s="573"/>
      <c r="F24" s="573"/>
      <c r="G24" s="574"/>
      <c r="H24" s="455" t="s">
        <v>734</v>
      </c>
    </row>
    <row r="25" spans="2:8" ht="17.25" customHeight="1">
      <c r="B25" s="622"/>
      <c r="C25" s="329" t="s">
        <v>630</v>
      </c>
      <c r="D25" s="572" t="s">
        <v>18</v>
      </c>
      <c r="E25" s="573"/>
      <c r="F25" s="573"/>
      <c r="G25" s="574"/>
      <c r="H25" s="455" t="s">
        <v>734</v>
      </c>
    </row>
    <row r="26" spans="2:8" ht="17.25" customHeight="1">
      <c r="B26" s="622"/>
      <c r="C26" s="329" t="s">
        <v>631</v>
      </c>
      <c r="D26" s="572" t="s">
        <v>19</v>
      </c>
      <c r="E26" s="573"/>
      <c r="F26" s="573"/>
      <c r="G26" s="574"/>
      <c r="H26" s="455" t="s">
        <v>734</v>
      </c>
    </row>
    <row r="27" spans="2:8" ht="17.25" customHeight="1">
      <c r="B27" s="622"/>
      <c r="C27" s="329" t="s">
        <v>632</v>
      </c>
      <c r="D27" s="332" t="s">
        <v>636</v>
      </c>
      <c r="E27" s="333"/>
      <c r="F27" s="333"/>
      <c r="G27" s="334"/>
      <c r="H27" s="455" t="s">
        <v>734</v>
      </c>
    </row>
    <row r="28" spans="2:8" ht="30.6" customHeight="1" thickBot="1">
      <c r="B28" s="623"/>
      <c r="C28" s="335" t="s">
        <v>637</v>
      </c>
      <c r="D28" s="618" t="s">
        <v>907</v>
      </c>
      <c r="E28" s="619"/>
      <c r="F28" s="619"/>
      <c r="G28" s="620"/>
      <c r="H28" s="459" t="s">
        <v>734</v>
      </c>
    </row>
  </sheetData>
  <mergeCells count="23">
    <mergeCell ref="B18:B28"/>
    <mergeCell ref="D9:F9"/>
    <mergeCell ref="D25:G25"/>
    <mergeCell ref="D26:G26"/>
    <mergeCell ref="D28:G28"/>
    <mergeCell ref="D18:G18"/>
    <mergeCell ref="D20:G20"/>
    <mergeCell ref="D21:G21"/>
    <mergeCell ref="D22:G22"/>
    <mergeCell ref="D23:G23"/>
    <mergeCell ref="D24:G24"/>
    <mergeCell ref="D12:G12"/>
    <mergeCell ref="D13:G13"/>
    <mergeCell ref="B6:B7"/>
    <mergeCell ref="B8:B17"/>
    <mergeCell ref="D6:G6"/>
    <mergeCell ref="D8:G8"/>
    <mergeCell ref="D10:G10"/>
    <mergeCell ref="D11:G11"/>
    <mergeCell ref="D14:G14"/>
    <mergeCell ref="D16:G16"/>
    <mergeCell ref="D17:G17"/>
    <mergeCell ref="D15:G15"/>
  </mergeCells>
  <phoneticPr fontId="1"/>
  <printOptions horizontalCentered="1"/>
  <pageMargins left="0.51181102362204722" right="0.51181102362204722" top="0.74803149606299213" bottom="0.55118110236220474" header="0.31496062992125984" footer="0.31496062992125984"/>
  <pageSetup paperSize="9" scale="83" orientation="portrait" r:id="rId1"/>
  <colBreaks count="1" manualBreakCount="1">
    <brk id="8" max="31" man="1"/>
  </col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F464F-4113-4A59-9A0C-84930F3EA78B}">
  <sheetPr>
    <tabColor theme="9" tint="0.59999389629810485"/>
  </sheetPr>
  <dimension ref="B1:AC44"/>
  <sheetViews>
    <sheetView showGridLines="0" view="pageBreakPreview" topLeftCell="A14" zoomScaleNormal="100" workbookViewId="0">
      <selection activeCell="Q26" sqref="Q26"/>
    </sheetView>
  </sheetViews>
  <sheetFormatPr defaultColWidth="9" defaultRowHeight="13.5"/>
  <cols>
    <col min="1" max="1" width="1.5" style="279" customWidth="1"/>
    <col min="2" max="2" width="15.875" style="279" customWidth="1"/>
    <col min="3" max="9" width="2.875" style="279" customWidth="1"/>
    <col min="10" max="12" width="9" style="279"/>
    <col min="13" max="13" width="2.75" style="279" customWidth="1"/>
    <col min="14" max="16384" width="9" style="279"/>
  </cols>
  <sheetData>
    <row r="1" spans="2:13" ht="21" hidden="1" customHeight="1">
      <c r="B1" s="278" t="s">
        <v>561</v>
      </c>
    </row>
    <row r="2" spans="2:13" ht="14.25" hidden="1" customHeight="1"/>
    <row r="3" spans="2:13" ht="21" hidden="1" customHeight="1">
      <c r="B3" s="280"/>
    </row>
    <row r="4" spans="2:13" hidden="1">
      <c r="B4" s="281"/>
    </row>
    <row r="5" spans="2:13" hidden="1"/>
    <row r="6" spans="2:13" ht="18" hidden="1" customHeight="1">
      <c r="B6" s="282" t="s">
        <v>562</v>
      </c>
      <c r="C6" s="1245"/>
      <c r="D6" s="1245"/>
      <c r="E6" s="1245"/>
      <c r="F6" s="1245"/>
      <c r="G6" s="1245"/>
      <c r="H6" s="1245"/>
      <c r="I6" s="1245"/>
    </row>
    <row r="7" spans="2:13" ht="18" hidden="1" customHeight="1">
      <c r="B7" s="282" t="s">
        <v>563</v>
      </c>
      <c r="C7" s="1246"/>
      <c r="D7" s="1246"/>
      <c r="E7" s="1246"/>
      <c r="F7" s="1246"/>
      <c r="G7" s="1246"/>
      <c r="H7" s="1246"/>
      <c r="I7" s="1246"/>
    </row>
    <row r="8" spans="2:13" ht="18" hidden="1" customHeight="1">
      <c r="B8" s="282" t="s">
        <v>564</v>
      </c>
      <c r="C8" s="1247"/>
      <c r="D8" s="1247"/>
      <c r="E8" s="1247"/>
      <c r="F8" s="1247"/>
      <c r="G8" s="1247"/>
      <c r="H8" s="1247"/>
      <c r="I8" s="1247"/>
    </row>
    <row r="9" spans="2:13" ht="18" hidden="1" customHeight="1">
      <c r="B9" s="282" t="s">
        <v>565</v>
      </c>
      <c r="C9" s="1248"/>
      <c r="D9" s="1248"/>
      <c r="E9" s="1248"/>
      <c r="F9" s="1248"/>
      <c r="G9" s="1248"/>
      <c r="H9" s="1248"/>
      <c r="I9" s="1248"/>
      <c r="K9" s="1249"/>
      <c r="L9" s="1249"/>
      <c r="M9" s="1249"/>
    </row>
    <row r="10" spans="2:13" ht="18" hidden="1" customHeight="1">
      <c r="B10" s="282" t="s">
        <v>566</v>
      </c>
      <c r="C10" s="1243"/>
      <c r="D10" s="1243"/>
      <c r="E10" s="1243"/>
      <c r="F10" s="1243"/>
      <c r="G10" s="1243"/>
      <c r="H10" s="1243"/>
      <c r="I10" s="1243"/>
    </row>
    <row r="11" spans="2:13" ht="9.9499999999999993" hidden="1" customHeight="1"/>
    <row r="12" spans="2:13" ht="9.9499999999999993" hidden="1" customHeight="1"/>
    <row r="13" spans="2:13" ht="20.100000000000001" hidden="1" customHeight="1">
      <c r="B13" s="283" t="s">
        <v>567</v>
      </c>
      <c r="C13" s="298"/>
      <c r="D13" s="298"/>
      <c r="E13" s="298"/>
      <c r="F13" s="298"/>
      <c r="G13" s="298"/>
    </row>
    <row r="14" spans="2:13" ht="9.9499999999999993" customHeight="1">
      <c r="B14" s="284"/>
    </row>
    <row r="15" spans="2:13" ht="15.75" customHeight="1">
      <c r="B15" s="299" t="s">
        <v>597</v>
      </c>
    </row>
    <row r="16" spans="2:13" ht="20.100000000000001" customHeight="1">
      <c r="B16" s="279" t="s">
        <v>568</v>
      </c>
    </row>
    <row r="17" spans="2:29" ht="20.100000000000001" customHeight="1">
      <c r="B17" s="282" t="s">
        <v>569</v>
      </c>
      <c r="C17" s="285"/>
      <c r="D17" s="286" t="s">
        <v>570</v>
      </c>
    </row>
    <row r="18" spans="2:29" ht="9.9499999999999993" customHeight="1">
      <c r="B18" s="284"/>
    </row>
    <row r="19" spans="2:29" ht="20.100000000000001" customHeight="1">
      <c r="B19" s="282" t="s">
        <v>571</v>
      </c>
      <c r="C19" s="1244"/>
      <c r="D19" s="1244"/>
      <c r="E19" s="1244"/>
      <c r="F19" s="1244"/>
      <c r="G19" s="1244"/>
      <c r="H19" s="1244"/>
      <c r="I19" s="1244"/>
      <c r="J19" s="1244"/>
      <c r="K19" s="1244"/>
      <c r="L19" s="1244"/>
      <c r="N19" s="1230" t="str">
        <f>IF(AND(ISERROR(FIND("事務所",C19,1))=FALSE,ISERROR(FIND("会社",C19,1)),ISERROR(FIND("法人",C19,1)),C17=2),"法人格かどうか確認してください","")</f>
        <v/>
      </c>
      <c r="O19" s="1231"/>
      <c r="P19" s="1231"/>
      <c r="Q19" s="1231"/>
      <c r="R19" s="1231"/>
      <c r="S19" s="1231"/>
    </row>
    <row r="20" spans="2:29" ht="9.9499999999999993" customHeight="1">
      <c r="B20" s="284"/>
    </row>
    <row r="21" spans="2:29" ht="20.100000000000001" customHeight="1">
      <c r="B21" s="282" t="s">
        <v>572</v>
      </c>
      <c r="C21" s="1232"/>
      <c r="D21" s="1232"/>
      <c r="E21" s="1232"/>
      <c r="F21" s="1232"/>
      <c r="G21" s="1232"/>
      <c r="H21" s="1232"/>
      <c r="I21" s="1232"/>
      <c r="J21" s="1232"/>
      <c r="K21" s="1232"/>
      <c r="L21" s="1232"/>
    </row>
    <row r="22" spans="2:29" ht="9.9499999999999993" customHeight="1">
      <c r="B22" s="284"/>
    </row>
    <row r="23" spans="2:29" ht="20.100000000000001" customHeight="1">
      <c r="B23" s="282" t="s">
        <v>573</v>
      </c>
      <c r="C23" s="287" t="s">
        <v>574</v>
      </c>
      <c r="D23" s="1233"/>
      <c r="E23" s="1234"/>
      <c r="F23" s="1235"/>
      <c r="G23" s="288" t="s">
        <v>575</v>
      </c>
      <c r="H23" s="1233"/>
      <c r="I23" s="1234"/>
      <c r="J23" s="1235"/>
      <c r="N23" s="279" t="str">
        <f>IF(D23="","",IF(OR(LEN(D23)&lt;&gt;3,LEN(H23)&lt;&gt;4),"郵便番号が不正です。 ",""))</f>
        <v/>
      </c>
    </row>
    <row r="24" spans="2:29" ht="9.9499999999999993" customHeight="1">
      <c r="B24" s="284"/>
    </row>
    <row r="25" spans="2:29" ht="20.100000000000001" customHeight="1">
      <c r="B25" s="282" t="s">
        <v>576</v>
      </c>
      <c r="C25" s="1232"/>
      <c r="D25" s="1232"/>
      <c r="E25" s="1232"/>
      <c r="F25" s="1232"/>
      <c r="G25" s="1232"/>
      <c r="H25" s="1232"/>
      <c r="I25" s="1232"/>
      <c r="J25" s="1232"/>
      <c r="K25" s="1232"/>
      <c r="L25" s="1232"/>
    </row>
    <row r="26" spans="2:29" ht="20.100000000000001" customHeight="1">
      <c r="B26" s="284"/>
      <c r="C26" s="1232"/>
      <c r="D26" s="1232"/>
      <c r="E26" s="1232"/>
      <c r="F26" s="1232"/>
      <c r="G26" s="1232"/>
      <c r="H26" s="1232"/>
      <c r="I26" s="1232"/>
      <c r="J26" s="1232"/>
      <c r="K26" s="1232"/>
      <c r="L26" s="1232"/>
    </row>
    <row r="27" spans="2:29" ht="9.9499999999999993" customHeight="1">
      <c r="B27" s="284"/>
    </row>
    <row r="28" spans="2:29" ht="20.100000000000001" customHeight="1">
      <c r="B28" s="282" t="s">
        <v>577</v>
      </c>
      <c r="C28" s="1232"/>
      <c r="D28" s="1232"/>
      <c r="E28" s="1232"/>
      <c r="F28" s="1232"/>
      <c r="G28" s="1232"/>
      <c r="H28" s="1232"/>
      <c r="I28" s="1232"/>
    </row>
    <row r="29" spans="2:29" ht="9.9499999999999993" customHeight="1">
      <c r="B29" s="284"/>
      <c r="C29" s="289"/>
      <c r="D29" s="289"/>
      <c r="E29" s="289"/>
      <c r="F29" s="289"/>
      <c r="G29" s="289"/>
      <c r="H29" s="289"/>
      <c r="I29" s="289"/>
    </row>
    <row r="30" spans="2:29" ht="9.9499999999999993" customHeight="1">
      <c r="B30" s="284"/>
      <c r="C30" s="289"/>
      <c r="D30" s="289"/>
      <c r="E30" s="289"/>
      <c r="F30" s="289"/>
      <c r="G30" s="289"/>
      <c r="H30" s="289"/>
      <c r="I30" s="289"/>
    </row>
    <row r="31" spans="2:29" ht="20.100000000000001" customHeight="1">
      <c r="B31" s="290" t="s">
        <v>578</v>
      </c>
    </row>
    <row r="32" spans="2:29" ht="20.100000000000001" customHeight="1">
      <c r="B32" s="282" t="s">
        <v>579</v>
      </c>
      <c r="C32" s="1232"/>
      <c r="D32" s="1232"/>
      <c r="E32" s="1232"/>
      <c r="F32" s="1232"/>
      <c r="G32" s="1232"/>
      <c r="H32" s="1232"/>
      <c r="I32" s="1232"/>
      <c r="J32" s="1232"/>
      <c r="K32" s="1232"/>
      <c r="L32" s="1232"/>
      <c r="N32" s="1242" t="str">
        <f>IF(C32="","",IF(AND(ISERROR(FIND("ゆうちょ",C32,1))=FALSE,ISERROR(MATCH(LEFT(C34,1),T32:AC32,0))),"ゆうちょ銀行の支店名は漢数字の3桁です。"&amp;CHAR(10)&amp;"郵便貯金の口座情報(記号5桁と口座番号7桁)をお持ちの場合は、"&amp;CHAR(10)&amp;"以下のアドレスで変換してください。",""))</f>
        <v/>
      </c>
      <c r="O32" s="1242"/>
      <c r="P32" s="1242"/>
      <c r="Q32" s="1242"/>
      <c r="R32" s="1242"/>
      <c r="S32" s="1242"/>
      <c r="T32" s="291" t="s">
        <v>580</v>
      </c>
      <c r="U32" s="291" t="s">
        <v>581</v>
      </c>
      <c r="V32" s="291" t="s">
        <v>582</v>
      </c>
      <c r="W32" s="291" t="s">
        <v>583</v>
      </c>
      <c r="X32" s="291" t="s">
        <v>584</v>
      </c>
      <c r="Y32" s="291" t="s">
        <v>585</v>
      </c>
      <c r="Z32" s="291" t="s">
        <v>586</v>
      </c>
      <c r="AA32" s="291" t="s">
        <v>587</v>
      </c>
      <c r="AB32" s="291" t="s">
        <v>588</v>
      </c>
      <c r="AC32" s="291" t="s">
        <v>589</v>
      </c>
    </row>
    <row r="33" spans="2:19" ht="9.9499999999999993" customHeight="1">
      <c r="B33" s="284"/>
      <c r="N33" s="1242"/>
      <c r="O33" s="1242"/>
      <c r="P33" s="1242"/>
      <c r="Q33" s="1242"/>
      <c r="R33" s="1242"/>
      <c r="S33" s="1242"/>
    </row>
    <row r="34" spans="2:19" ht="20.100000000000001" customHeight="1">
      <c r="B34" s="282" t="s">
        <v>590</v>
      </c>
      <c r="C34" s="1232"/>
      <c r="D34" s="1232"/>
      <c r="E34" s="1232"/>
      <c r="F34" s="1232"/>
      <c r="G34" s="1232"/>
      <c r="H34" s="1232"/>
      <c r="I34" s="1232"/>
      <c r="J34" s="1232"/>
      <c r="K34" s="1232"/>
      <c r="L34" s="1232"/>
      <c r="N34" s="1242"/>
      <c r="O34" s="1242"/>
      <c r="P34" s="1242"/>
      <c r="Q34" s="1242"/>
      <c r="R34" s="1242"/>
      <c r="S34" s="1242"/>
    </row>
    <row r="35" spans="2:19" ht="9.9499999999999993" customHeight="1">
      <c r="B35" s="284"/>
    </row>
    <row r="36" spans="2:19" ht="20.100000000000001" customHeight="1">
      <c r="B36" s="282" t="s">
        <v>591</v>
      </c>
      <c r="C36" s="292"/>
      <c r="D36" s="286" t="s">
        <v>592</v>
      </c>
    </row>
    <row r="37" spans="2:19" ht="9.9499999999999993" customHeight="1">
      <c r="B37" s="284"/>
    </row>
    <row r="38" spans="2:19" ht="20.100000000000001" customHeight="1">
      <c r="B38" s="282" t="s">
        <v>593</v>
      </c>
      <c r="C38" s="293"/>
      <c r="D38" s="294"/>
      <c r="E38" s="294"/>
      <c r="F38" s="293"/>
      <c r="G38" s="294"/>
      <c r="H38" s="294"/>
      <c r="I38" s="293"/>
      <c r="J38" s="295" t="s">
        <v>594</v>
      </c>
    </row>
    <row r="39" spans="2:19" ht="9.9499999999999993" customHeight="1"/>
    <row r="40" spans="2:19" ht="20.100000000000001" customHeight="1">
      <c r="B40" s="296" t="s">
        <v>595</v>
      </c>
      <c r="C40" s="1232"/>
      <c r="D40" s="1232"/>
      <c r="E40" s="1232"/>
      <c r="F40" s="1232"/>
      <c r="G40" s="1232"/>
      <c r="H40" s="1232"/>
      <c r="I40" s="1232"/>
      <c r="J40" s="1232"/>
      <c r="K40" s="1232"/>
      <c r="L40" s="1232"/>
    </row>
    <row r="42" spans="2:19">
      <c r="B42" s="1236" t="s">
        <v>596</v>
      </c>
      <c r="C42" s="1237"/>
      <c r="D42" s="1237"/>
      <c r="E42" s="1237"/>
      <c r="F42" s="1237"/>
      <c r="G42" s="1237"/>
      <c r="H42" s="1237"/>
      <c r="I42" s="1237"/>
      <c r="J42" s="1237"/>
      <c r="K42" s="1237"/>
      <c r="L42" s="1238"/>
    </row>
    <row r="43" spans="2:19">
      <c r="B43" s="1239"/>
      <c r="C43" s="1240"/>
      <c r="D43" s="1240"/>
      <c r="E43" s="1240"/>
      <c r="F43" s="1240"/>
      <c r="G43" s="1240"/>
      <c r="H43" s="1240"/>
      <c r="I43" s="1240"/>
      <c r="J43" s="1240"/>
      <c r="K43" s="1240"/>
      <c r="L43" s="1241"/>
    </row>
    <row r="44" spans="2:19">
      <c r="M44" s="297"/>
    </row>
  </sheetData>
  <mergeCells count="19">
    <mergeCell ref="C10:I10"/>
    <mergeCell ref="C19:L19"/>
    <mergeCell ref="C6:I6"/>
    <mergeCell ref="C7:I7"/>
    <mergeCell ref="C8:I8"/>
    <mergeCell ref="C9:I9"/>
    <mergeCell ref="K9:M9"/>
    <mergeCell ref="N19:S19"/>
    <mergeCell ref="C21:L21"/>
    <mergeCell ref="D23:F23"/>
    <mergeCell ref="H23:J23"/>
    <mergeCell ref="B42:L43"/>
    <mergeCell ref="C26:L26"/>
    <mergeCell ref="C28:I28"/>
    <mergeCell ref="C32:L32"/>
    <mergeCell ref="N32:S34"/>
    <mergeCell ref="C34:L34"/>
    <mergeCell ref="C40:L40"/>
    <mergeCell ref="C25:L25"/>
  </mergeCells>
  <phoneticPr fontId="1"/>
  <dataValidations count="8">
    <dataValidation imeMode="halfKatakana" allowBlank="1" showInputMessage="1" showErrorMessage="1" sqref="C40:L40" xr:uid="{5FB5BA53-CDB1-4D3E-B3F8-C1F6581D07A5}"/>
    <dataValidation imeMode="disabled" allowBlank="1" showInputMessage="1" showErrorMessage="1" sqref="C17" xr:uid="{0673649D-9782-4262-8BC7-9A07EAD77A79}"/>
    <dataValidation errorStyle="warning" imeMode="disabled" operator="greaterThan" allowBlank="1" showInputMessage="1" showErrorMessage="1" errorTitle="入力データエラー" error="郵便番号は数字のはずです。" sqref="H23:J23 D23:F23" xr:uid="{45D76415-5816-4AED-AC0B-88ED45F49CA5}"/>
    <dataValidation type="whole" imeMode="disabled" allowBlank="1" showInputMessage="1" showErrorMessage="1" errorTitle="入力数値エラー" error="1.普通預金か、2.当座預金を番号で指定してください。" sqref="C36" xr:uid="{A53CD461-47B3-4484-B304-14CBB6ADED82}">
      <formula1>1</formula1>
      <formula2>2</formula2>
    </dataValidation>
    <dataValidation imeMode="hiragana" allowBlank="1" showInputMessage="1" showErrorMessage="1" sqref="C34:L34 C32:L32 C26:L26 B42" xr:uid="{1C04F38C-D881-4935-8674-D965132010F0}"/>
    <dataValidation errorStyle="warning" imeMode="disabled" operator="greaterThan" allowBlank="1" showInputMessage="1" showErrorMessage="1" sqref="C28:I30 C38:I38" xr:uid="{F6EA2AE3-ECEC-4845-AFBB-3F08B5661F1A}"/>
    <dataValidation imeMode="fullKatakana" allowBlank="1" showInputMessage="1" showErrorMessage="1" sqref="C21:L21" xr:uid="{90CA186F-09A8-4EC5-B635-A460AA43D00F}"/>
    <dataValidation type="whole" errorStyle="warning" imeMode="off" operator="greaterThan" allowBlank="1" showInputMessage="1" showErrorMessage="1" sqref="C6:I6 C9:I9" xr:uid="{0DDA68B1-5B4B-4818-A6CC-14BEC21604EF}">
      <formula1>0</formula1>
    </dataValidation>
  </dataValidations>
  <hyperlinks>
    <hyperlink ref="N36" r:id="rId1" display="http://www.jp-bank.japanpost.jp/kojin/sokin/furikomi/kouza/kj_sk_fm_kz_1.html" xr:uid="{E29C8FF1-B120-4363-856D-74EE41F7BDB8}"/>
  </hyperlinks>
  <printOptions horizontalCentered="1"/>
  <pageMargins left="0.19685039370078741" right="0.19685039370078741" top="0.59055118110236227" bottom="0.39370078740157483" header="0.51181102362204722" footer="0.51181102362204722"/>
  <pageSetup paperSize="9" scale="120" orientation="portrait" r:id="rId2"/>
  <headerFooter alignWithMargins="0"/>
  <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59999389629810485"/>
  </sheetPr>
  <dimension ref="A1:S123"/>
  <sheetViews>
    <sheetView showGridLines="0" view="pageBreakPreview" zoomScale="85" zoomScaleNormal="100" zoomScaleSheetLayoutView="85" workbookViewId="0">
      <selection activeCell="N24" sqref="N24"/>
    </sheetView>
  </sheetViews>
  <sheetFormatPr defaultColWidth="9" defaultRowHeight="17.25" customHeight="1"/>
  <cols>
    <col min="1" max="1" width="6.375" style="21" bestFit="1" customWidth="1"/>
    <col min="2" max="2" width="5.75" style="3" customWidth="1"/>
    <col min="3" max="3" width="9" style="3" customWidth="1"/>
    <col min="4" max="4" width="7.125" style="3" bestFit="1" customWidth="1"/>
    <col min="5" max="6" width="9" style="3" customWidth="1"/>
    <col min="7" max="8" width="9" style="3"/>
    <col min="9" max="9" width="14.125" style="3" bestFit="1" customWidth="1"/>
    <col min="10" max="10" width="10.375" style="3" customWidth="1"/>
    <col min="11" max="11" width="10.5" style="3" customWidth="1"/>
    <col min="12" max="16384" width="9" style="3"/>
  </cols>
  <sheetData>
    <row r="1" spans="1:17" ht="17.25" customHeight="1">
      <c r="P1" s="3" t="s">
        <v>737</v>
      </c>
    </row>
    <row r="2" spans="1:17" ht="17.25" customHeight="1">
      <c r="A2" s="3" t="s">
        <v>36</v>
      </c>
      <c r="J2" s="667">
        <v>45017</v>
      </c>
      <c r="K2" s="667"/>
      <c r="P2" s="3" t="s">
        <v>738</v>
      </c>
    </row>
    <row r="3" spans="1:17" ht="17.25" customHeight="1">
      <c r="A3" s="3" t="s">
        <v>37</v>
      </c>
    </row>
    <row r="4" spans="1:17" ht="17.25" customHeight="1">
      <c r="P4" s="3" t="s">
        <v>788</v>
      </c>
      <c r="Q4" s="3" t="s">
        <v>927</v>
      </c>
    </row>
    <row r="5" spans="1:17" ht="17.25" customHeight="1">
      <c r="A5" s="599" t="s">
        <v>789</v>
      </c>
      <c r="B5" s="599"/>
      <c r="C5" s="599"/>
      <c r="D5" s="599"/>
      <c r="E5" s="599"/>
      <c r="F5" s="599"/>
      <c r="G5" s="599"/>
      <c r="H5" s="599"/>
      <c r="I5" s="599"/>
      <c r="J5" s="599"/>
      <c r="K5" s="599"/>
      <c r="Q5" s="3" t="s">
        <v>928</v>
      </c>
    </row>
    <row r="6" spans="1:17" ht="17.25" customHeight="1">
      <c r="Q6" s="3" t="s">
        <v>929</v>
      </c>
    </row>
    <row r="7" spans="1:17" ht="21.75" customHeight="1">
      <c r="A7" s="641" t="s">
        <v>736</v>
      </c>
      <c r="B7" s="642"/>
      <c r="C7" s="642"/>
      <c r="D7" s="653" t="s">
        <v>785</v>
      </c>
      <c r="E7" s="654"/>
      <c r="F7" s="654"/>
      <c r="G7" s="654"/>
      <c r="H7" s="654"/>
      <c r="I7" s="654"/>
      <c r="J7" s="544" t="s">
        <v>788</v>
      </c>
      <c r="K7" s="545" t="s">
        <v>927</v>
      </c>
      <c r="P7" s="3" t="s">
        <v>787</v>
      </c>
    </row>
    <row r="8" spans="1:17" ht="21.75" customHeight="1">
      <c r="A8" s="643"/>
      <c r="B8" s="644"/>
      <c r="C8" s="644"/>
      <c r="D8" s="645" t="s">
        <v>786</v>
      </c>
      <c r="E8" s="646"/>
      <c r="F8" s="646"/>
      <c r="G8" s="646"/>
      <c r="H8" s="646"/>
      <c r="I8" s="647"/>
      <c r="J8" s="477" t="s">
        <v>771</v>
      </c>
      <c r="K8" s="478" t="s">
        <v>773</v>
      </c>
    </row>
    <row r="9" spans="1:17" ht="9.6" customHeight="1"/>
    <row r="10" spans="1:17" ht="9.6" customHeight="1">
      <c r="P10" s="3" t="s">
        <v>772</v>
      </c>
    </row>
    <row r="11" spans="1:17" ht="17.25" customHeight="1">
      <c r="A11" s="641" t="s">
        <v>38</v>
      </c>
      <c r="B11" s="642"/>
      <c r="C11" s="660"/>
      <c r="D11" s="641" t="s">
        <v>120</v>
      </c>
      <c r="E11" s="660"/>
      <c r="F11" s="655" t="s">
        <v>349</v>
      </c>
      <c r="G11" s="655"/>
      <c r="H11" s="655"/>
      <c r="I11" s="655"/>
      <c r="J11" s="655"/>
      <c r="K11" s="655"/>
      <c r="P11" s="3" t="s">
        <v>773</v>
      </c>
    </row>
    <row r="12" spans="1:17" ht="17.25" customHeight="1">
      <c r="A12" s="661"/>
      <c r="B12" s="662"/>
      <c r="C12" s="663"/>
      <c r="D12" s="676" t="s">
        <v>121</v>
      </c>
      <c r="E12" s="677"/>
      <c r="F12" s="656" t="s">
        <v>350</v>
      </c>
      <c r="G12" s="656"/>
      <c r="H12" s="656"/>
      <c r="I12" s="656"/>
      <c r="J12" s="656"/>
      <c r="K12" s="656"/>
      <c r="P12" s="3" t="s">
        <v>774</v>
      </c>
    </row>
    <row r="13" spans="1:17" ht="17.25" customHeight="1">
      <c r="A13" s="661"/>
      <c r="B13" s="662"/>
      <c r="C13" s="663"/>
      <c r="D13" s="676" t="s">
        <v>25</v>
      </c>
      <c r="E13" s="677"/>
      <c r="F13" s="657" t="s">
        <v>382</v>
      </c>
      <c r="G13" s="657"/>
      <c r="H13" s="657"/>
      <c r="I13" s="657"/>
      <c r="J13" s="657"/>
      <c r="K13" s="657"/>
      <c r="P13" s="3" t="s">
        <v>775</v>
      </c>
    </row>
    <row r="14" spans="1:17" ht="17.25" customHeight="1">
      <c r="A14" s="661"/>
      <c r="B14" s="662"/>
      <c r="C14" s="663"/>
      <c r="D14" s="661"/>
      <c r="E14" s="663"/>
      <c r="F14" s="670" t="s">
        <v>381</v>
      </c>
      <c r="G14" s="670"/>
      <c r="H14" s="670"/>
      <c r="I14" s="670"/>
      <c r="J14" s="670"/>
      <c r="K14" s="670"/>
    </row>
    <row r="15" spans="1:17" ht="17.25" customHeight="1">
      <c r="A15" s="661"/>
      <c r="B15" s="662"/>
      <c r="C15" s="663"/>
      <c r="D15" s="678"/>
      <c r="E15" s="679"/>
      <c r="F15" s="671"/>
      <c r="G15" s="671"/>
      <c r="H15" s="671"/>
      <c r="I15" s="671"/>
      <c r="J15" s="671"/>
      <c r="K15" s="671"/>
    </row>
    <row r="16" spans="1:17" ht="17.25" customHeight="1">
      <c r="A16" s="661"/>
      <c r="B16" s="662"/>
      <c r="C16" s="663"/>
      <c r="D16" s="668" t="s">
        <v>117</v>
      </c>
      <c r="E16" s="669"/>
      <c r="F16" s="680" t="s">
        <v>351</v>
      </c>
      <c r="G16" s="680"/>
      <c r="H16" s="680"/>
      <c r="I16" s="680"/>
      <c r="J16" s="680"/>
      <c r="K16" s="680"/>
    </row>
    <row r="17" spans="1:11" ht="17.100000000000001" customHeight="1">
      <c r="A17" s="661"/>
      <c r="B17" s="662"/>
      <c r="C17" s="663"/>
      <c r="D17" s="643" t="s">
        <v>118</v>
      </c>
      <c r="E17" s="664"/>
      <c r="F17" s="652" t="s">
        <v>352</v>
      </c>
      <c r="G17" s="652"/>
      <c r="H17" s="652"/>
      <c r="I17" s="652"/>
      <c r="J17" s="652"/>
      <c r="K17" s="652"/>
    </row>
    <row r="18" spans="1:11" ht="17.100000000000001" customHeight="1">
      <c r="A18" s="643"/>
      <c r="B18" s="644"/>
      <c r="C18" s="664"/>
      <c r="D18" s="658" t="s">
        <v>980</v>
      </c>
      <c r="E18" s="659"/>
      <c r="F18" s="665" t="s">
        <v>981</v>
      </c>
      <c r="G18" s="666"/>
      <c r="H18" s="666"/>
      <c r="I18" s="666"/>
      <c r="J18" s="666"/>
      <c r="K18" s="666"/>
    </row>
    <row r="19" spans="1:11" ht="17.25" customHeight="1">
      <c r="A19" s="631" t="s">
        <v>28</v>
      </c>
      <c r="B19" s="631"/>
      <c r="C19" s="631"/>
      <c r="D19" s="628" t="s">
        <v>30</v>
      </c>
      <c r="E19" s="628"/>
      <c r="F19" s="672" t="s">
        <v>353</v>
      </c>
      <c r="G19" s="672"/>
      <c r="H19" s="672"/>
      <c r="I19" s="672"/>
      <c r="J19" s="672"/>
      <c r="K19" s="672"/>
    </row>
    <row r="20" spans="1:11" ht="17.25" customHeight="1">
      <c r="A20" s="631"/>
      <c r="B20" s="631"/>
      <c r="C20" s="631"/>
      <c r="D20" s="629" t="s">
        <v>29</v>
      </c>
      <c r="E20" s="629"/>
      <c r="F20" s="657" t="s">
        <v>354</v>
      </c>
      <c r="G20" s="657"/>
      <c r="H20" s="657"/>
      <c r="I20" s="657"/>
      <c r="J20" s="657"/>
      <c r="K20" s="657"/>
    </row>
    <row r="21" spans="1:11" ht="17.25" customHeight="1">
      <c r="A21" s="631"/>
      <c r="B21" s="631"/>
      <c r="C21" s="631"/>
      <c r="D21" s="630" t="s">
        <v>39</v>
      </c>
      <c r="E21" s="630"/>
      <c r="F21" s="38" t="s">
        <v>72</v>
      </c>
      <c r="G21" s="673" t="s">
        <v>355</v>
      </c>
      <c r="H21" s="674"/>
      <c r="I21" s="24" t="s">
        <v>74</v>
      </c>
      <c r="J21" s="673" t="s">
        <v>355</v>
      </c>
      <c r="K21" s="657"/>
    </row>
    <row r="22" spans="1:11" ht="17.25" customHeight="1">
      <c r="A22" s="631"/>
      <c r="B22" s="631"/>
      <c r="C22" s="631"/>
      <c r="D22" s="631"/>
      <c r="E22" s="631"/>
      <c r="F22" s="39" t="s">
        <v>73</v>
      </c>
      <c r="G22" s="675" t="s">
        <v>356</v>
      </c>
      <c r="H22" s="652"/>
      <c r="I22" s="652"/>
      <c r="J22" s="652"/>
      <c r="K22" s="652"/>
    </row>
    <row r="23" spans="1:11" ht="17.25" customHeight="1">
      <c r="A23" s="142"/>
      <c r="K23" s="41"/>
    </row>
    <row r="24" spans="1:11" ht="17.25" customHeight="1">
      <c r="A24" s="26" t="s">
        <v>40</v>
      </c>
      <c r="B24" s="143" t="s">
        <v>791</v>
      </c>
      <c r="C24" s="143"/>
      <c r="D24" s="61"/>
      <c r="E24" s="61"/>
      <c r="F24" s="61"/>
      <c r="G24" s="61"/>
      <c r="H24" s="61"/>
      <c r="I24" s="61"/>
      <c r="J24" s="61"/>
      <c r="K24" s="62"/>
    </row>
    <row r="25" spans="1:11" ht="17.25" customHeight="1">
      <c r="A25" s="142"/>
      <c r="B25" s="3" t="s">
        <v>124</v>
      </c>
      <c r="D25" s="21" t="s">
        <v>26</v>
      </c>
      <c r="E25" s="636" t="s">
        <v>357</v>
      </c>
      <c r="F25" s="636"/>
      <c r="G25" s="636"/>
      <c r="H25" s="636"/>
      <c r="I25" s="3" t="s">
        <v>49</v>
      </c>
      <c r="J25" s="648">
        <v>20</v>
      </c>
      <c r="K25" s="649"/>
    </row>
    <row r="26" spans="1:11" ht="17.25" customHeight="1">
      <c r="A26" s="142"/>
      <c r="D26" s="21" t="s">
        <v>27</v>
      </c>
      <c r="E26" s="636" t="s">
        <v>358</v>
      </c>
      <c r="F26" s="636"/>
      <c r="G26" s="636"/>
      <c r="H26" s="636"/>
      <c r="I26" s="207" t="s">
        <v>699</v>
      </c>
      <c r="J26" s="650" t="s">
        <v>700</v>
      </c>
      <c r="K26" s="651"/>
    </row>
    <row r="27" spans="1:11" ht="17.25" customHeight="1">
      <c r="A27" s="142"/>
      <c r="B27" s="3" t="s">
        <v>50</v>
      </c>
      <c r="K27" s="41"/>
    </row>
    <row r="28" spans="1:11" ht="17.100000000000001" customHeight="1">
      <c r="A28" s="142"/>
      <c r="B28" s="632"/>
      <c r="C28" s="632"/>
      <c r="D28" s="632"/>
      <c r="E28" s="632"/>
      <c r="F28" s="632"/>
      <c r="G28" s="632"/>
      <c r="H28" s="632"/>
      <c r="I28" s="632"/>
      <c r="J28" s="632"/>
      <c r="K28" s="633"/>
    </row>
    <row r="29" spans="1:11" ht="17.25" customHeight="1">
      <c r="A29" s="19"/>
      <c r="B29" s="634"/>
      <c r="C29" s="634"/>
      <c r="D29" s="634"/>
      <c r="E29" s="634"/>
      <c r="F29" s="634"/>
      <c r="G29" s="634"/>
      <c r="H29" s="634"/>
      <c r="I29" s="634"/>
      <c r="J29" s="634"/>
      <c r="K29" s="635"/>
    </row>
    <row r="30" spans="1:11" ht="17.25" customHeight="1">
      <c r="A30" s="26" t="s">
        <v>41</v>
      </c>
      <c r="B30" s="143" t="s">
        <v>792</v>
      </c>
      <c r="C30" s="61"/>
      <c r="D30" s="61"/>
      <c r="E30" s="61"/>
      <c r="F30" s="61"/>
      <c r="G30" s="61"/>
      <c r="H30" s="61"/>
      <c r="I30" s="61"/>
      <c r="J30" s="61"/>
      <c r="K30" s="62"/>
    </row>
    <row r="31" spans="1:11" ht="17.25" customHeight="1">
      <c r="A31" s="142"/>
      <c r="B31" s="3" t="s">
        <v>51</v>
      </c>
      <c r="C31" s="632" t="s">
        <v>359</v>
      </c>
      <c r="D31" s="632"/>
      <c r="E31" s="632"/>
      <c r="F31" s="632"/>
      <c r="G31" s="632"/>
      <c r="H31" s="632"/>
      <c r="I31" s="632"/>
      <c r="J31" s="632"/>
      <c r="K31" s="633"/>
    </row>
    <row r="32" spans="1:11" ht="17.25" customHeight="1">
      <c r="A32" s="142"/>
      <c r="C32" s="632"/>
      <c r="D32" s="632"/>
      <c r="E32" s="632"/>
      <c r="F32" s="632"/>
      <c r="G32" s="632"/>
      <c r="H32" s="632"/>
      <c r="I32" s="632"/>
      <c r="J32" s="632"/>
      <c r="K32" s="633"/>
    </row>
    <row r="33" spans="1:11" ht="17.25" customHeight="1">
      <c r="A33" s="142"/>
      <c r="B33" s="3" t="s">
        <v>52</v>
      </c>
      <c r="C33" s="632" t="s">
        <v>360</v>
      </c>
      <c r="D33" s="632"/>
      <c r="E33" s="632"/>
      <c r="F33" s="632"/>
      <c r="G33" s="632"/>
      <c r="H33" s="632"/>
      <c r="I33" s="632"/>
      <c r="J33" s="632"/>
      <c r="K33" s="633"/>
    </row>
    <row r="34" spans="1:11" ht="17.25" customHeight="1">
      <c r="A34" s="19"/>
      <c r="B34" s="43"/>
      <c r="C34" s="634"/>
      <c r="D34" s="634"/>
      <c r="E34" s="634"/>
      <c r="F34" s="634"/>
      <c r="G34" s="634"/>
      <c r="H34" s="634"/>
      <c r="I34" s="634"/>
      <c r="J34" s="634"/>
      <c r="K34" s="635"/>
    </row>
    <row r="35" spans="1:11" ht="17.25" customHeight="1">
      <c r="A35" s="495" t="s">
        <v>42</v>
      </c>
      <c r="B35" s="496" t="s">
        <v>818</v>
      </c>
      <c r="C35" s="497"/>
      <c r="D35" s="497"/>
      <c r="E35" s="497"/>
      <c r="F35" s="497"/>
      <c r="G35" s="497"/>
      <c r="H35" s="497"/>
      <c r="I35" s="497"/>
      <c r="J35" s="497"/>
      <c r="K35" s="498"/>
    </row>
    <row r="36" spans="1:11" ht="17.25" customHeight="1">
      <c r="A36" s="499"/>
      <c r="B36" s="500" t="s">
        <v>793</v>
      </c>
      <c r="K36" s="501"/>
    </row>
    <row r="37" spans="1:11" ht="12.75" customHeight="1">
      <c r="A37" s="502"/>
      <c r="B37" s="637"/>
      <c r="C37" s="637"/>
      <c r="D37" s="637"/>
      <c r="E37" s="637"/>
      <c r="F37" s="637"/>
      <c r="G37" s="637"/>
      <c r="H37" s="637"/>
      <c r="I37" s="637"/>
      <c r="J37" s="637"/>
      <c r="K37" s="638"/>
    </row>
    <row r="38" spans="1:11" ht="12.75" customHeight="1">
      <c r="A38" s="502"/>
      <c r="B38" s="637"/>
      <c r="C38" s="637"/>
      <c r="D38" s="637"/>
      <c r="E38" s="637"/>
      <c r="F38" s="637"/>
      <c r="G38" s="637"/>
      <c r="H38" s="637"/>
      <c r="I38" s="637"/>
      <c r="J38" s="637"/>
      <c r="K38" s="638"/>
    </row>
    <row r="39" spans="1:11" ht="12.75" customHeight="1">
      <c r="A39" s="502"/>
      <c r="B39" s="637"/>
      <c r="C39" s="637"/>
      <c r="D39" s="637"/>
      <c r="E39" s="637"/>
      <c r="F39" s="637"/>
      <c r="G39" s="637"/>
      <c r="H39" s="637"/>
      <c r="I39" s="637"/>
      <c r="J39" s="637"/>
      <c r="K39" s="638"/>
    </row>
    <row r="40" spans="1:11" ht="12.75" customHeight="1">
      <c r="A40" s="502"/>
      <c r="B40" s="637"/>
      <c r="C40" s="637"/>
      <c r="D40" s="637"/>
      <c r="E40" s="637"/>
      <c r="F40" s="637"/>
      <c r="G40" s="637"/>
      <c r="H40" s="637"/>
      <c r="I40" s="637"/>
      <c r="J40" s="637"/>
      <c r="K40" s="638"/>
    </row>
    <row r="41" spans="1:11" ht="4.5" customHeight="1">
      <c r="A41" s="502"/>
      <c r="K41" s="501"/>
    </row>
    <row r="42" spans="1:11" ht="17.25" customHeight="1">
      <c r="A42" s="499"/>
      <c r="B42" s="500" t="s">
        <v>794</v>
      </c>
      <c r="K42" s="501"/>
    </row>
    <row r="43" spans="1:11" ht="12.75" customHeight="1">
      <c r="A43" s="502"/>
      <c r="B43" s="637"/>
      <c r="C43" s="637"/>
      <c r="D43" s="637"/>
      <c r="E43" s="637"/>
      <c r="F43" s="637"/>
      <c r="G43" s="637"/>
      <c r="H43" s="637"/>
      <c r="I43" s="637"/>
      <c r="J43" s="637"/>
      <c r="K43" s="638"/>
    </row>
    <row r="44" spans="1:11" ht="12.75" customHeight="1">
      <c r="A44" s="502"/>
      <c r="B44" s="637"/>
      <c r="C44" s="637"/>
      <c r="D44" s="637"/>
      <c r="E44" s="637"/>
      <c r="F44" s="637"/>
      <c r="G44" s="637"/>
      <c r="H44" s="637"/>
      <c r="I44" s="637"/>
      <c r="J44" s="637"/>
      <c r="K44" s="638"/>
    </row>
    <row r="45" spans="1:11" ht="12.75" customHeight="1">
      <c r="A45" s="502"/>
      <c r="B45" s="637"/>
      <c r="C45" s="637"/>
      <c r="D45" s="637"/>
      <c r="E45" s="637"/>
      <c r="F45" s="637"/>
      <c r="G45" s="637"/>
      <c r="H45" s="637"/>
      <c r="I45" s="637"/>
      <c r="J45" s="637"/>
      <c r="K45" s="638"/>
    </row>
    <row r="46" spans="1:11" ht="12.75" customHeight="1">
      <c r="A46" s="502"/>
      <c r="B46" s="637"/>
      <c r="C46" s="637"/>
      <c r="D46" s="637"/>
      <c r="E46" s="637"/>
      <c r="F46" s="637"/>
      <c r="G46" s="637"/>
      <c r="H46" s="637"/>
      <c r="I46" s="637"/>
      <c r="J46" s="637"/>
      <c r="K46" s="638"/>
    </row>
    <row r="47" spans="1:11" ht="4.5" customHeight="1">
      <c r="A47" s="502"/>
      <c r="K47" s="501"/>
    </row>
    <row r="48" spans="1:11" ht="17.25" customHeight="1">
      <c r="A48" s="499"/>
      <c r="B48" s="500" t="s">
        <v>795</v>
      </c>
      <c r="K48" s="501"/>
    </row>
    <row r="49" spans="1:11" ht="12.75" customHeight="1">
      <c r="A49" s="502"/>
      <c r="B49" s="637"/>
      <c r="C49" s="637"/>
      <c r="D49" s="637"/>
      <c r="E49" s="637"/>
      <c r="F49" s="637"/>
      <c r="G49" s="637"/>
      <c r="H49" s="637"/>
      <c r="I49" s="637"/>
      <c r="J49" s="637"/>
      <c r="K49" s="638"/>
    </row>
    <row r="50" spans="1:11" ht="12.75" customHeight="1">
      <c r="A50" s="502"/>
      <c r="B50" s="637"/>
      <c r="C50" s="637"/>
      <c r="D50" s="637"/>
      <c r="E50" s="637"/>
      <c r="F50" s="637"/>
      <c r="G50" s="637"/>
      <c r="H50" s="637"/>
      <c r="I50" s="637"/>
      <c r="J50" s="637"/>
      <c r="K50" s="638"/>
    </row>
    <row r="51" spans="1:11" ht="12.75" customHeight="1">
      <c r="A51" s="502"/>
      <c r="B51" s="637"/>
      <c r="C51" s="637"/>
      <c r="D51" s="637"/>
      <c r="E51" s="637"/>
      <c r="F51" s="637"/>
      <c r="G51" s="637"/>
      <c r="H51" s="637"/>
      <c r="I51" s="637"/>
      <c r="J51" s="637"/>
      <c r="K51" s="638"/>
    </row>
    <row r="52" spans="1:11" ht="12.75" customHeight="1">
      <c r="A52" s="502"/>
      <c r="B52" s="637"/>
      <c r="C52" s="637"/>
      <c r="D52" s="637"/>
      <c r="E52" s="637"/>
      <c r="F52" s="637"/>
      <c r="G52" s="637"/>
      <c r="H52" s="637"/>
      <c r="I52" s="637"/>
      <c r="J52" s="637"/>
      <c r="K52" s="638"/>
    </row>
    <row r="53" spans="1:11" ht="4.5" customHeight="1">
      <c r="A53" s="499"/>
      <c r="B53" s="500"/>
      <c r="K53" s="501"/>
    </row>
    <row r="54" spans="1:11" ht="17.25" customHeight="1">
      <c r="A54" s="499"/>
      <c r="B54" s="500" t="s">
        <v>796</v>
      </c>
      <c r="K54" s="501"/>
    </row>
    <row r="55" spans="1:11" ht="8.25" customHeight="1">
      <c r="A55" s="499"/>
      <c r="B55" s="500"/>
      <c r="K55" s="501"/>
    </row>
    <row r="56" spans="1:11" s="207" customFormat="1" ht="17.25" customHeight="1">
      <c r="A56" s="503"/>
      <c r="B56" s="626" t="s">
        <v>797</v>
      </c>
      <c r="C56" s="626"/>
      <c r="D56" s="627"/>
      <c r="E56" s="627"/>
      <c r="F56" s="627"/>
      <c r="G56" s="627"/>
      <c r="H56" s="505" t="s">
        <v>798</v>
      </c>
      <c r="I56" s="639"/>
      <c r="J56" s="639"/>
      <c r="K56" s="640"/>
    </row>
    <row r="57" spans="1:11" s="207" customFormat="1" ht="7.5" customHeight="1">
      <c r="A57" s="503"/>
      <c r="B57" s="504"/>
      <c r="C57" s="506"/>
      <c r="D57" s="506"/>
      <c r="E57" s="506"/>
      <c r="F57" s="506"/>
      <c r="G57" s="506"/>
      <c r="H57" s="507"/>
      <c r="I57" s="508"/>
      <c r="J57" s="508"/>
      <c r="K57" s="509"/>
    </row>
    <row r="58" spans="1:11" s="207" customFormat="1" ht="17.25" customHeight="1">
      <c r="A58" s="503"/>
      <c r="B58" s="626" t="s">
        <v>799</v>
      </c>
      <c r="C58" s="626"/>
      <c r="D58" s="626"/>
      <c r="E58" s="626"/>
      <c r="F58" s="626"/>
      <c r="G58" s="626"/>
      <c r="H58" s="626"/>
      <c r="I58" s="626"/>
      <c r="J58" s="626"/>
      <c r="K58" s="681"/>
    </row>
    <row r="59" spans="1:11" ht="15" customHeight="1">
      <c r="A59" s="499"/>
      <c r="B59" s="682"/>
      <c r="C59" s="682"/>
      <c r="D59" s="682"/>
      <c r="E59" s="682"/>
      <c r="F59" s="682"/>
      <c r="G59" s="682"/>
      <c r="H59" s="682"/>
      <c r="I59" s="682"/>
      <c r="J59" s="682"/>
      <c r="K59" s="683"/>
    </row>
    <row r="60" spans="1:11" ht="15" customHeight="1">
      <c r="A60" s="502"/>
      <c r="B60" s="682"/>
      <c r="C60" s="682"/>
      <c r="D60" s="682"/>
      <c r="E60" s="682"/>
      <c r="F60" s="682"/>
      <c r="G60" s="682"/>
      <c r="H60" s="682"/>
      <c r="I60" s="682"/>
      <c r="J60" s="682"/>
      <c r="K60" s="683"/>
    </row>
    <row r="61" spans="1:11" ht="15" customHeight="1">
      <c r="A61" s="502"/>
      <c r="B61" s="682"/>
      <c r="C61" s="682"/>
      <c r="D61" s="682"/>
      <c r="E61" s="682"/>
      <c r="F61" s="682"/>
      <c r="G61" s="682"/>
      <c r="H61" s="682"/>
      <c r="I61" s="682"/>
      <c r="J61" s="682"/>
      <c r="K61" s="683"/>
    </row>
    <row r="62" spans="1:11" ht="15" customHeight="1">
      <c r="A62" s="502"/>
      <c r="B62" s="682"/>
      <c r="C62" s="682"/>
      <c r="D62" s="682"/>
      <c r="E62" s="682"/>
      <c r="F62" s="682"/>
      <c r="G62" s="682"/>
      <c r="H62" s="682"/>
      <c r="I62" s="682"/>
      <c r="J62" s="682"/>
      <c r="K62" s="683"/>
    </row>
    <row r="63" spans="1:11" ht="15" customHeight="1">
      <c r="A63" s="502"/>
      <c r="B63" s="682"/>
      <c r="C63" s="682"/>
      <c r="D63" s="682"/>
      <c r="E63" s="682"/>
      <c r="F63" s="682"/>
      <c r="G63" s="682"/>
      <c r="H63" s="682"/>
      <c r="I63" s="682"/>
      <c r="J63" s="682"/>
      <c r="K63" s="683"/>
    </row>
    <row r="64" spans="1:11" ht="4.5" customHeight="1">
      <c r="A64" s="499"/>
      <c r="B64" s="500"/>
      <c r="K64" s="501"/>
    </row>
    <row r="65" spans="1:11" ht="17.25" customHeight="1">
      <c r="A65" s="499"/>
      <c r="B65" s="500" t="s">
        <v>800</v>
      </c>
      <c r="K65" s="501"/>
    </row>
    <row r="66" spans="1:11" s="140" customFormat="1" ht="5.25" customHeight="1">
      <c r="A66" s="510"/>
      <c r="B66" s="684"/>
      <c r="C66" s="684"/>
      <c r="D66" s="684"/>
      <c r="E66" s="684"/>
      <c r="F66" s="684"/>
      <c r="G66" s="684"/>
      <c r="H66" s="684"/>
      <c r="I66" s="684"/>
      <c r="J66" s="684"/>
      <c r="K66" s="685"/>
    </row>
    <row r="67" spans="1:11" ht="15" customHeight="1">
      <c r="A67" s="502"/>
      <c r="B67" s="637"/>
      <c r="C67" s="637"/>
      <c r="D67" s="637"/>
      <c r="E67" s="637"/>
      <c r="F67" s="637"/>
      <c r="G67" s="637"/>
      <c r="H67" s="637"/>
      <c r="I67" s="637"/>
      <c r="J67" s="637"/>
      <c r="K67" s="638"/>
    </row>
    <row r="68" spans="1:11" ht="15" customHeight="1">
      <c r="A68" s="502"/>
      <c r="B68" s="637"/>
      <c r="C68" s="637"/>
      <c r="D68" s="637"/>
      <c r="E68" s="637"/>
      <c r="F68" s="637"/>
      <c r="G68" s="637"/>
      <c r="H68" s="637"/>
      <c r="I68" s="637"/>
      <c r="J68" s="637"/>
      <c r="K68" s="638"/>
    </row>
    <row r="69" spans="1:11" ht="15" customHeight="1">
      <c r="A69" s="502"/>
      <c r="B69" s="637"/>
      <c r="C69" s="637"/>
      <c r="D69" s="637"/>
      <c r="E69" s="637"/>
      <c r="F69" s="637"/>
      <c r="G69" s="637"/>
      <c r="H69" s="637"/>
      <c r="I69" s="637"/>
      <c r="J69" s="637"/>
      <c r="K69" s="638"/>
    </row>
    <row r="70" spans="1:11" ht="15" customHeight="1">
      <c r="A70" s="502"/>
      <c r="B70" s="637"/>
      <c r="C70" s="637"/>
      <c r="D70" s="637"/>
      <c r="E70" s="637"/>
      <c r="F70" s="637"/>
      <c r="G70" s="637"/>
      <c r="H70" s="637"/>
      <c r="I70" s="637"/>
      <c r="J70" s="637"/>
      <c r="K70" s="638"/>
    </row>
    <row r="71" spans="1:11" ht="17.25" customHeight="1">
      <c r="A71" s="499"/>
      <c r="B71" s="500" t="s">
        <v>801</v>
      </c>
      <c r="K71" s="501"/>
    </row>
    <row r="72" spans="1:11" ht="17.25" customHeight="1">
      <c r="A72" s="499"/>
      <c r="B72" s="28" t="s">
        <v>44</v>
      </c>
      <c r="C72" s="3" t="s">
        <v>802</v>
      </c>
      <c r="H72" s="312"/>
      <c r="I72" s="315"/>
      <c r="K72" s="501"/>
    </row>
    <row r="73" spans="1:11" ht="17.25" customHeight="1">
      <c r="A73" s="499"/>
      <c r="B73" s="28" t="s">
        <v>44</v>
      </c>
      <c r="C73" s="3" t="s">
        <v>637</v>
      </c>
      <c r="D73" s="686" t="s">
        <v>803</v>
      </c>
      <c r="E73" s="686"/>
      <c r="F73" s="686"/>
      <c r="G73" s="686"/>
      <c r="H73" s="686"/>
      <c r="I73" s="686"/>
      <c r="J73" s="686"/>
      <c r="K73" s="501"/>
    </row>
    <row r="74" spans="1:11" s="315" customFormat="1" ht="15" customHeight="1">
      <c r="A74" s="511"/>
      <c r="B74" s="512"/>
      <c r="C74" s="687"/>
      <c r="D74" s="687"/>
      <c r="E74" s="512"/>
      <c r="F74" s="512"/>
      <c r="G74" s="512" t="s">
        <v>804</v>
      </c>
      <c r="H74" s="688"/>
      <c r="I74" s="688"/>
      <c r="J74" s="688"/>
      <c r="K74" s="689"/>
    </row>
    <row r="75" spans="1:11" ht="17.25" customHeight="1">
      <c r="A75" s="26" t="s">
        <v>43</v>
      </c>
      <c r="B75" s="144" t="s">
        <v>805</v>
      </c>
      <c r="C75" s="61"/>
      <c r="D75" s="61"/>
      <c r="E75" s="61"/>
      <c r="F75" s="61"/>
      <c r="G75" s="61"/>
      <c r="H75" s="61"/>
      <c r="I75" s="61"/>
      <c r="J75" s="61"/>
      <c r="K75" s="62"/>
    </row>
    <row r="76" spans="1:11" ht="17.25" customHeight="1">
      <c r="A76" s="19"/>
      <c r="B76" s="146" t="s">
        <v>44</v>
      </c>
      <c r="C76" s="43" t="s">
        <v>45</v>
      </c>
      <c r="D76" s="146" t="s">
        <v>75</v>
      </c>
      <c r="E76" s="43" t="s">
        <v>46</v>
      </c>
      <c r="F76" s="43" t="s">
        <v>47</v>
      </c>
      <c r="G76" s="43"/>
      <c r="H76" s="43"/>
      <c r="I76" s="43"/>
      <c r="J76" s="43"/>
      <c r="K76" s="23"/>
    </row>
    <row r="77" spans="1:11" ht="17.25" customHeight="1">
      <c r="A77" s="27" t="s">
        <v>48</v>
      </c>
      <c r="B77" s="145" t="s">
        <v>806</v>
      </c>
      <c r="C77" s="66"/>
      <c r="D77" s="66"/>
      <c r="E77" s="66"/>
      <c r="F77" s="66"/>
      <c r="G77" s="690">
        <v>44775</v>
      </c>
      <c r="H77" s="690"/>
      <c r="I77" s="513">
        <v>2</v>
      </c>
      <c r="J77" s="66"/>
      <c r="K77" s="22"/>
    </row>
    <row r="78" spans="1:11" ht="17.25" customHeight="1">
      <c r="A78" s="27" t="s">
        <v>53</v>
      </c>
      <c r="B78" s="145" t="s">
        <v>807</v>
      </c>
      <c r="C78" s="66"/>
      <c r="D78" s="66"/>
      <c r="E78" s="691">
        <v>0</v>
      </c>
      <c r="F78" s="691"/>
      <c r="G78" s="691"/>
      <c r="H78" s="66"/>
      <c r="I78" s="66"/>
      <c r="J78" s="66"/>
      <c r="K78" s="22"/>
    </row>
    <row r="79" spans="1:11" ht="17.25" customHeight="1">
      <c r="A79" s="26" t="s">
        <v>54</v>
      </c>
      <c r="B79" s="143" t="s">
        <v>808</v>
      </c>
      <c r="C79" s="61"/>
      <c r="D79" s="61"/>
      <c r="E79" s="61"/>
      <c r="F79" s="61"/>
      <c r="G79" s="61"/>
      <c r="H79" s="61"/>
      <c r="I79" s="61"/>
      <c r="J79" s="61"/>
      <c r="K79" s="62"/>
    </row>
    <row r="80" spans="1:11" ht="17.25" customHeight="1">
      <c r="A80" s="142"/>
      <c r="B80" s="3" t="s">
        <v>55</v>
      </c>
      <c r="D80" s="95" t="s">
        <v>809</v>
      </c>
      <c r="K80" s="41"/>
    </row>
    <row r="81" spans="1:19" ht="17.25" customHeight="1">
      <c r="A81" s="142"/>
      <c r="B81" s="3" t="s">
        <v>810</v>
      </c>
      <c r="K81" s="41"/>
    </row>
    <row r="82" spans="1:19" ht="17.25" customHeight="1">
      <c r="A82" s="142"/>
      <c r="B82" s="637"/>
      <c r="C82" s="637"/>
      <c r="D82" s="637"/>
      <c r="E82" s="637"/>
      <c r="F82" s="637"/>
      <c r="G82" s="637"/>
      <c r="H82" s="637"/>
      <c r="I82" s="637"/>
      <c r="J82" s="637"/>
      <c r="K82" s="694"/>
    </row>
    <row r="83" spans="1:19" ht="17.25" customHeight="1">
      <c r="A83" s="142"/>
      <c r="B83" s="637"/>
      <c r="C83" s="637"/>
      <c r="D83" s="637"/>
      <c r="E83" s="637"/>
      <c r="F83" s="637"/>
      <c r="G83" s="637"/>
      <c r="H83" s="637"/>
      <c r="I83" s="637"/>
      <c r="J83" s="637"/>
      <c r="K83" s="694"/>
    </row>
    <row r="84" spans="1:19" ht="17.25" customHeight="1">
      <c r="A84" s="19"/>
      <c r="B84" s="695"/>
      <c r="C84" s="695"/>
      <c r="D84" s="695"/>
      <c r="E84" s="695"/>
      <c r="F84" s="695"/>
      <c r="G84" s="695"/>
      <c r="H84" s="695"/>
      <c r="I84" s="695"/>
      <c r="J84" s="695"/>
      <c r="K84" s="696"/>
    </row>
    <row r="85" spans="1:19" ht="17.25" customHeight="1">
      <c r="A85" s="26" t="s">
        <v>56</v>
      </c>
      <c r="B85" s="143" t="s">
        <v>811</v>
      </c>
      <c r="C85" s="61"/>
      <c r="D85" s="61"/>
      <c r="E85" s="61"/>
      <c r="F85" s="61"/>
      <c r="G85" s="61"/>
      <c r="H85" s="61"/>
      <c r="I85" s="61"/>
      <c r="J85" s="61"/>
      <c r="K85" s="62"/>
    </row>
    <row r="86" spans="1:19" ht="17.25" customHeight="1">
      <c r="A86" s="142"/>
      <c r="B86" s="3" t="s">
        <v>812</v>
      </c>
      <c r="D86" s="514"/>
      <c r="G86" s="3" t="s">
        <v>58</v>
      </c>
      <c r="H86" s="697"/>
      <c r="I86" s="697"/>
      <c r="J86" s="697"/>
      <c r="K86" s="698"/>
    </row>
    <row r="87" spans="1:19" ht="17.25" customHeight="1">
      <c r="A87" s="142"/>
      <c r="B87" s="3" t="s">
        <v>361</v>
      </c>
      <c r="D87" s="514"/>
      <c r="K87" s="41"/>
    </row>
    <row r="88" spans="1:19" ht="17.25" customHeight="1">
      <c r="A88" s="19"/>
      <c r="B88" s="43" t="s">
        <v>59</v>
      </c>
      <c r="C88" s="43"/>
      <c r="D88" s="644">
        <f>IF(D87="なし","なし",H86)</f>
        <v>0</v>
      </c>
      <c r="E88" s="644"/>
      <c r="F88" s="644"/>
      <c r="G88" s="42" t="str">
        <f>IF(D87="なし","","⇔")</f>
        <v>⇔</v>
      </c>
      <c r="H88" s="699"/>
      <c r="I88" s="699"/>
      <c r="J88" s="699"/>
      <c r="K88" s="23"/>
    </row>
    <row r="89" spans="1:19" ht="17.25" customHeight="1">
      <c r="A89" s="26" t="s">
        <v>60</v>
      </c>
      <c r="B89" s="143" t="s">
        <v>35</v>
      </c>
      <c r="C89" s="61"/>
      <c r="D89" s="61"/>
      <c r="E89" s="61"/>
      <c r="F89" s="61"/>
      <c r="G89" s="61"/>
      <c r="H89" s="61"/>
      <c r="I89" s="61"/>
      <c r="J89" s="61"/>
      <c r="K89" s="62"/>
    </row>
    <row r="90" spans="1:19" ht="17.25" customHeight="1">
      <c r="A90" s="142"/>
      <c r="B90" s="3" t="s">
        <v>61</v>
      </c>
      <c r="D90" s="700"/>
      <c r="E90" s="700"/>
      <c r="F90" s="700"/>
      <c r="G90" s="700"/>
      <c r="H90" s="700"/>
      <c r="I90" s="700"/>
      <c r="J90" s="700"/>
      <c r="K90" s="701"/>
    </row>
    <row r="91" spans="1:19" ht="17.25" customHeight="1">
      <c r="A91" s="19"/>
      <c r="B91" s="43" t="s">
        <v>63</v>
      </c>
      <c r="C91" s="43"/>
      <c r="D91" s="692"/>
      <c r="E91" s="692"/>
      <c r="F91" s="692"/>
      <c r="G91" s="692"/>
      <c r="H91" s="692"/>
      <c r="I91" s="692"/>
      <c r="J91" s="692"/>
      <c r="K91" s="693"/>
      <c r="L91" s="692" t="s">
        <v>362</v>
      </c>
      <c r="M91" s="692"/>
      <c r="N91" s="692"/>
      <c r="O91" s="692"/>
      <c r="P91" s="692"/>
      <c r="Q91" s="692"/>
      <c r="R91" s="692"/>
      <c r="S91" s="693"/>
    </row>
    <row r="92" spans="1:19" ht="17.25" customHeight="1">
      <c r="A92" s="26" t="s">
        <v>64</v>
      </c>
      <c r="B92" s="143" t="s">
        <v>65</v>
      </c>
      <c r="C92" s="61"/>
      <c r="D92" s="61"/>
      <c r="E92" s="61"/>
      <c r="F92" s="61"/>
      <c r="G92" s="61"/>
      <c r="H92" s="61"/>
      <c r="I92" s="61"/>
      <c r="J92" s="61"/>
      <c r="K92" s="62"/>
    </row>
    <row r="93" spans="1:19" ht="17.25" customHeight="1">
      <c r="A93" s="142"/>
      <c r="B93" s="28" t="s">
        <v>44</v>
      </c>
      <c r="C93" s="3" t="s">
        <v>66</v>
      </c>
      <c r="D93" s="28" t="s">
        <v>44</v>
      </c>
      <c r="E93" s="3" t="s">
        <v>67</v>
      </c>
      <c r="K93" s="41"/>
    </row>
    <row r="94" spans="1:19" ht="17.25" customHeight="1">
      <c r="A94" s="142"/>
      <c r="B94" s="3" t="s">
        <v>68</v>
      </c>
      <c r="D94" s="700"/>
      <c r="E94" s="700"/>
      <c r="F94" s="700"/>
      <c r="G94" s="700"/>
      <c r="H94" s="700"/>
      <c r="I94" s="700"/>
      <c r="J94" s="700"/>
      <c r="K94" s="701"/>
    </row>
    <row r="95" spans="1:19" ht="17.25" customHeight="1">
      <c r="A95" s="19"/>
      <c r="B95" s="43" t="s">
        <v>63</v>
      </c>
      <c r="C95" s="43"/>
      <c r="D95" s="692"/>
      <c r="E95" s="692"/>
      <c r="F95" s="692"/>
      <c r="G95" s="692"/>
      <c r="H95" s="692"/>
      <c r="I95" s="692"/>
      <c r="J95" s="692"/>
      <c r="K95" s="693"/>
    </row>
    <row r="96" spans="1:19" ht="17.25" customHeight="1">
      <c r="A96" s="26" t="s">
        <v>69</v>
      </c>
      <c r="B96" s="143" t="s">
        <v>281</v>
      </c>
      <c r="C96" s="61"/>
      <c r="D96" s="61"/>
      <c r="E96" s="61"/>
      <c r="F96" s="61"/>
      <c r="G96" s="61"/>
      <c r="H96" s="61"/>
      <c r="I96" s="61"/>
      <c r="J96" s="61"/>
      <c r="K96" s="62"/>
    </row>
    <row r="97" spans="1:11" ht="17.25" customHeight="1">
      <c r="A97" s="19"/>
      <c r="B97" s="515" t="s">
        <v>44</v>
      </c>
      <c r="C97" s="43" t="s">
        <v>348</v>
      </c>
      <c r="D97" s="43"/>
      <c r="E97" s="43"/>
      <c r="F97" s="43"/>
      <c r="G97" s="43"/>
      <c r="H97" s="43"/>
      <c r="I97" s="43"/>
      <c r="J97" s="43"/>
      <c r="K97" s="23"/>
    </row>
    <row r="98" spans="1:11" ht="17.25" customHeight="1">
      <c r="A98" s="26" t="s">
        <v>164</v>
      </c>
      <c r="B98" s="143" t="s">
        <v>922</v>
      </c>
      <c r="C98" s="61"/>
      <c r="D98" s="61"/>
      <c r="E98" s="61"/>
      <c r="F98" s="61"/>
      <c r="G98" s="61"/>
      <c r="H98" s="61"/>
      <c r="I98" s="61"/>
      <c r="J98" s="61"/>
      <c r="K98" s="62"/>
    </row>
    <row r="99" spans="1:11" ht="17.25" customHeight="1">
      <c r="A99" s="142"/>
      <c r="B99" s="28" t="s">
        <v>44</v>
      </c>
      <c r="C99" s="3" t="s">
        <v>920</v>
      </c>
      <c r="K99" s="41"/>
    </row>
    <row r="100" spans="1:11" ht="17.25" customHeight="1">
      <c r="A100" s="142"/>
      <c r="B100" s="28" t="s">
        <v>44</v>
      </c>
      <c r="C100" s="717" t="s">
        <v>921</v>
      </c>
      <c r="D100" s="718"/>
      <c r="E100" s="718"/>
      <c r="F100" s="718"/>
      <c r="G100" s="718"/>
      <c r="H100" s="718"/>
      <c r="I100" s="718"/>
      <c r="J100" s="718"/>
      <c r="K100" s="719"/>
    </row>
    <row r="101" spans="1:11" ht="17.25" customHeight="1">
      <c r="A101" s="142"/>
      <c r="C101" s="717"/>
      <c r="D101" s="718"/>
      <c r="E101" s="718"/>
      <c r="F101" s="718"/>
      <c r="G101" s="718"/>
      <c r="H101" s="718"/>
      <c r="I101" s="718"/>
      <c r="J101" s="718"/>
      <c r="K101" s="719"/>
    </row>
    <row r="102" spans="1:11" ht="17.25" hidden="1" customHeight="1">
      <c r="A102" s="142"/>
      <c r="C102" s="718"/>
      <c r="D102" s="718"/>
      <c r="E102" s="718"/>
      <c r="F102" s="718"/>
      <c r="G102" s="718"/>
      <c r="H102" s="718"/>
      <c r="I102" s="718"/>
      <c r="J102" s="718"/>
      <c r="K102" s="719"/>
    </row>
    <row r="103" spans="1:11" ht="17.25" customHeight="1">
      <c r="A103" s="142"/>
      <c r="B103" s="28" t="s">
        <v>44</v>
      </c>
      <c r="C103" s="702" t="s">
        <v>813</v>
      </c>
      <c r="D103" s="703"/>
      <c r="E103" s="703"/>
      <c r="F103" s="703"/>
      <c r="G103" s="703"/>
      <c r="H103" s="703"/>
      <c r="I103" s="703"/>
      <c r="J103" s="703"/>
      <c r="K103" s="704"/>
    </row>
    <row r="104" spans="1:11" ht="17.25" customHeight="1">
      <c r="A104" s="19"/>
      <c r="B104" s="43"/>
      <c r="C104" s="705"/>
      <c r="D104" s="705"/>
      <c r="E104" s="705"/>
      <c r="F104" s="705"/>
      <c r="G104" s="705"/>
      <c r="H104" s="705"/>
      <c r="I104" s="705"/>
      <c r="J104" s="705"/>
      <c r="K104" s="706"/>
    </row>
    <row r="105" spans="1:11" ht="9" customHeight="1"/>
    <row r="106" spans="1:11" ht="17.25" customHeight="1">
      <c r="A106" s="21" t="s">
        <v>70</v>
      </c>
      <c r="B106" s="707" t="s">
        <v>814</v>
      </c>
      <c r="C106" s="707"/>
      <c r="D106" s="707"/>
      <c r="E106" s="707"/>
      <c r="F106" s="707"/>
      <c r="G106" s="707"/>
      <c r="H106" s="707"/>
      <c r="I106" s="707"/>
      <c r="J106" s="707"/>
      <c r="K106" s="707"/>
    </row>
    <row r="107" spans="1:11" ht="17.25" customHeight="1">
      <c r="B107" s="707"/>
      <c r="C107" s="707"/>
      <c r="D107" s="707"/>
      <c r="E107" s="707"/>
      <c r="F107" s="707"/>
      <c r="G107" s="707"/>
      <c r="H107" s="707"/>
      <c r="I107" s="707"/>
      <c r="J107" s="707"/>
      <c r="K107" s="707"/>
    </row>
    <row r="108" spans="1:11" ht="17.25" customHeight="1">
      <c r="B108" s="707"/>
      <c r="C108" s="707"/>
      <c r="D108" s="707"/>
      <c r="E108" s="707"/>
      <c r="F108" s="707"/>
      <c r="G108" s="707"/>
      <c r="H108" s="707"/>
      <c r="I108" s="707"/>
      <c r="J108" s="707"/>
      <c r="K108" s="707"/>
    </row>
    <row r="109" spans="1:11" ht="17.25" customHeight="1">
      <c r="B109" s="707"/>
      <c r="C109" s="707"/>
      <c r="D109" s="707"/>
      <c r="E109" s="707"/>
      <c r="F109" s="707"/>
      <c r="G109" s="707"/>
      <c r="H109" s="707"/>
      <c r="I109" s="707"/>
      <c r="J109" s="707"/>
      <c r="K109" s="707"/>
    </row>
    <row r="110" spans="1:11" ht="17.25" customHeight="1">
      <c r="B110" s="707"/>
      <c r="C110" s="707"/>
      <c r="D110" s="707"/>
      <c r="E110" s="707"/>
      <c r="F110" s="707"/>
      <c r="G110" s="707"/>
      <c r="H110" s="707"/>
      <c r="I110" s="707"/>
      <c r="J110" s="707"/>
      <c r="K110" s="707"/>
    </row>
    <row r="111" spans="1:11" ht="17.25" customHeight="1" thickBot="1">
      <c r="B111" s="707"/>
      <c r="C111" s="707"/>
      <c r="D111" s="707"/>
      <c r="E111" s="707"/>
      <c r="F111" s="707"/>
      <c r="G111" s="707"/>
      <c r="H111" s="707"/>
      <c r="I111" s="707"/>
      <c r="J111" s="707"/>
      <c r="K111" s="707"/>
    </row>
    <row r="112" spans="1:11" ht="17.25" customHeight="1">
      <c r="B112" s="141"/>
      <c r="C112" s="141"/>
      <c r="D112" s="708" t="s">
        <v>815</v>
      </c>
      <c r="E112" s="709"/>
      <c r="F112" s="709"/>
      <c r="G112" s="709"/>
      <c r="H112" s="709"/>
      <c r="I112" s="710"/>
      <c r="J112" s="141"/>
    </row>
    <row r="113" spans="1:11" ht="17.25" customHeight="1">
      <c r="B113" s="141"/>
      <c r="C113" s="141"/>
      <c r="D113" s="711"/>
      <c r="E113" s="712"/>
      <c r="F113" s="712"/>
      <c r="G113" s="712"/>
      <c r="H113" s="712"/>
      <c r="I113" s="713"/>
      <c r="J113" s="141"/>
    </row>
    <row r="114" spans="1:11" ht="17.25" customHeight="1">
      <c r="B114" s="141"/>
      <c r="C114" s="141"/>
      <c r="D114" s="711"/>
      <c r="E114" s="712"/>
      <c r="F114" s="712"/>
      <c r="G114" s="712"/>
      <c r="H114" s="712"/>
      <c r="I114" s="713"/>
      <c r="J114" s="141"/>
    </row>
    <row r="115" spans="1:11" ht="17.25" customHeight="1">
      <c r="B115" s="141"/>
      <c r="C115" s="141"/>
      <c r="D115" s="711"/>
      <c r="E115" s="712"/>
      <c r="F115" s="712"/>
      <c r="G115" s="712"/>
      <c r="H115" s="712"/>
      <c r="I115" s="713"/>
      <c r="J115" s="141"/>
    </row>
    <row r="116" spans="1:11" ht="17.25" customHeight="1">
      <c r="B116" s="141"/>
      <c r="C116" s="141"/>
      <c r="D116" s="711"/>
      <c r="E116" s="712"/>
      <c r="F116" s="712"/>
      <c r="G116" s="712"/>
      <c r="H116" s="712"/>
      <c r="I116" s="713"/>
      <c r="J116" s="141"/>
    </row>
    <row r="117" spans="1:11" ht="17.25" customHeight="1">
      <c r="B117" s="141"/>
      <c r="C117" s="141"/>
      <c r="D117" s="711"/>
      <c r="E117" s="712"/>
      <c r="F117" s="712"/>
      <c r="G117" s="712"/>
      <c r="H117" s="712"/>
      <c r="I117" s="713"/>
      <c r="J117" s="141"/>
    </row>
    <row r="118" spans="1:11" ht="17.25" customHeight="1" thickBot="1">
      <c r="B118" s="141"/>
      <c r="C118" s="141"/>
      <c r="D118" s="714"/>
      <c r="E118" s="715"/>
      <c r="F118" s="715"/>
      <c r="G118" s="715"/>
      <c r="H118" s="715"/>
      <c r="I118" s="716"/>
      <c r="J118" s="141"/>
    </row>
    <row r="120" spans="1:11" ht="17.25" customHeight="1">
      <c r="A120" s="516" t="s">
        <v>71</v>
      </c>
      <c r="B120" s="707" t="s">
        <v>305</v>
      </c>
      <c r="C120" s="707"/>
      <c r="D120" s="707"/>
      <c r="E120" s="707"/>
      <c r="F120" s="707"/>
      <c r="G120" s="707"/>
      <c r="H120" s="707"/>
      <c r="I120" s="707"/>
      <c r="J120" s="707"/>
      <c r="K120" s="707"/>
    </row>
    <row r="121" spans="1:11" ht="17.25" customHeight="1">
      <c r="A121" s="516"/>
      <c r="B121" s="707"/>
      <c r="C121" s="707"/>
      <c r="D121" s="707"/>
      <c r="E121" s="707"/>
      <c r="F121" s="707"/>
      <c r="G121" s="707"/>
      <c r="H121" s="707"/>
      <c r="I121" s="707"/>
      <c r="J121" s="707"/>
      <c r="K121" s="707"/>
    </row>
    <row r="122" spans="1:11" ht="17.25" customHeight="1">
      <c r="A122" s="516"/>
      <c r="B122" s="707"/>
      <c r="C122" s="707"/>
      <c r="D122" s="707"/>
      <c r="E122" s="707"/>
      <c r="F122" s="707"/>
      <c r="G122" s="707"/>
      <c r="H122" s="707"/>
      <c r="I122" s="707"/>
      <c r="J122" s="707"/>
      <c r="K122" s="707"/>
    </row>
    <row r="123" spans="1:11" ht="17.25" customHeight="1">
      <c r="B123" s="707"/>
      <c r="C123" s="707"/>
      <c r="D123" s="707"/>
      <c r="E123" s="707"/>
      <c r="F123" s="707"/>
      <c r="G123" s="707"/>
      <c r="H123" s="707"/>
      <c r="I123" s="707"/>
      <c r="J123" s="707"/>
      <c r="K123" s="707"/>
    </row>
  </sheetData>
  <mergeCells count="64">
    <mergeCell ref="C103:K104"/>
    <mergeCell ref="B106:K111"/>
    <mergeCell ref="D112:I118"/>
    <mergeCell ref="B120:K123"/>
    <mergeCell ref="D91:K91"/>
    <mergeCell ref="D94:K94"/>
    <mergeCell ref="D95:K95"/>
    <mergeCell ref="C100:K102"/>
    <mergeCell ref="C74:D74"/>
    <mergeCell ref="H74:K74"/>
    <mergeCell ref="G77:H77"/>
    <mergeCell ref="E78:G78"/>
    <mergeCell ref="L91:S91"/>
    <mergeCell ref="B82:K84"/>
    <mergeCell ref="H86:K86"/>
    <mergeCell ref="D88:F88"/>
    <mergeCell ref="H88:J88"/>
    <mergeCell ref="D90:K90"/>
    <mergeCell ref="B58:K58"/>
    <mergeCell ref="B59:K63"/>
    <mergeCell ref="B66:K66"/>
    <mergeCell ref="B67:K70"/>
    <mergeCell ref="D73:J73"/>
    <mergeCell ref="J2:K2"/>
    <mergeCell ref="D16:E16"/>
    <mergeCell ref="D17:E17"/>
    <mergeCell ref="A19:C22"/>
    <mergeCell ref="F14:K15"/>
    <mergeCell ref="F19:K19"/>
    <mergeCell ref="F20:K20"/>
    <mergeCell ref="G21:H21"/>
    <mergeCell ref="J21:K21"/>
    <mergeCell ref="G22:K22"/>
    <mergeCell ref="D11:E11"/>
    <mergeCell ref="D12:E12"/>
    <mergeCell ref="D13:E15"/>
    <mergeCell ref="A5:K5"/>
    <mergeCell ref="F16:K16"/>
    <mergeCell ref="A7:C8"/>
    <mergeCell ref="D8:I8"/>
    <mergeCell ref="B43:K46"/>
    <mergeCell ref="B49:K52"/>
    <mergeCell ref="J25:K25"/>
    <mergeCell ref="J26:K26"/>
    <mergeCell ref="F17:K17"/>
    <mergeCell ref="D7:I7"/>
    <mergeCell ref="F11:K11"/>
    <mergeCell ref="F12:K12"/>
    <mergeCell ref="F13:K13"/>
    <mergeCell ref="D18:E18"/>
    <mergeCell ref="A11:C18"/>
    <mergeCell ref="F18:K18"/>
    <mergeCell ref="B56:C56"/>
    <mergeCell ref="D56:G56"/>
    <mergeCell ref="D19:E19"/>
    <mergeCell ref="D20:E20"/>
    <mergeCell ref="D21:E22"/>
    <mergeCell ref="C33:K34"/>
    <mergeCell ref="E26:H26"/>
    <mergeCell ref="C31:K32"/>
    <mergeCell ref="B28:K29"/>
    <mergeCell ref="B37:K40"/>
    <mergeCell ref="E25:H25"/>
    <mergeCell ref="I56:K56"/>
  </mergeCells>
  <phoneticPr fontId="1"/>
  <dataValidations count="9">
    <dataValidation type="list" allowBlank="1" showInputMessage="1" showErrorMessage="1" errorTitle="入力エラー" error="プルダウンより選択してください。" sqref="D76 B72:B73 B76 B93 D93 B97 B103 B99:B100" xr:uid="{00000000-0002-0000-0100-000000000000}">
      <formula1>"□,☑"</formula1>
    </dataValidation>
    <dataValidation type="list" allowBlank="1" showInputMessage="1" showErrorMessage="1" sqref="D87" xr:uid="{00000000-0002-0000-0100-000002000000}">
      <formula1>"あり, なし"</formula1>
    </dataValidation>
    <dataValidation type="list" allowBlank="1" showInputMessage="1" showErrorMessage="1" sqref="D7" xr:uid="{8A742577-D0BB-4169-BB5C-5469DDDADEF8}">
      <formula1>$P$1:$P$2</formula1>
    </dataValidation>
    <dataValidation type="list" allowBlank="1" showInputMessage="1" showErrorMessage="1" sqref="J7" xr:uid="{995676F0-4661-4BAE-B757-C8504091F9DA}">
      <formula1>$P$4:$P$6</formula1>
    </dataValidation>
    <dataValidation type="list" allowBlank="1" showInputMessage="1" showErrorMessage="1" sqref="D8:I8" xr:uid="{EF92BA47-B17F-4AB9-826D-44B6CDB7612B}">
      <formula1>$P$7:$P$8</formula1>
    </dataValidation>
    <dataValidation type="list" allowBlank="1" showInputMessage="1" showErrorMessage="1" sqref="K8" xr:uid="{53B53420-E848-4E51-8DA6-06A2532A79BF}">
      <formula1>$P$10:$P$13</formula1>
    </dataValidation>
    <dataValidation type="list" allowBlank="1" showInputMessage="1" showErrorMessage="1" sqref="D80" xr:uid="{310F2C72-8AAA-4801-994E-56CC7953D07B}">
      <formula1>"公募, 推薦"</formula1>
    </dataValidation>
    <dataValidation type="list" allowBlank="1" showInputMessage="1" showErrorMessage="1" sqref="K7" xr:uid="{7688ECBA-8F82-4F30-A1E1-C739013B7719}">
      <formula1>$Q$4:$Q$6</formula1>
    </dataValidation>
    <dataValidation type="list" allowBlank="1" showInputMessage="1" showErrorMessage="1" sqref="F18:K18" xr:uid="{31BA02C9-C102-4368-84EF-CC1BD2F771ED}">
      <formula1>"☑日本の法人格を有する企業・団体,□日本の法人格を有する企業・団体"</formula1>
    </dataValidation>
  </dataValidations>
  <printOptions horizontalCentered="1"/>
  <pageMargins left="0.51181102362204722" right="0.51181102362204722" top="0.74803149606299213" bottom="0.35433070866141736" header="0.31496062992125984" footer="0.31496062992125984"/>
  <pageSetup paperSize="9" scale="94" orientation="portrait" blackAndWhite="1" r:id="rId1"/>
  <rowBreaks count="2" manualBreakCount="2">
    <brk id="53" max="10" man="1"/>
    <brk id="104" max="10"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A06D3AD-6F3A-47FB-8EC0-EB62D40C456A}">
          <x14:formula1>
            <xm:f>'（分野）'!$C$5:$C$19</xm:f>
          </x14:formula1>
          <xm:sqref>D56:G56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453256-027D-4360-8185-422CA2F3A137}">
  <sheetPr>
    <tabColor theme="5" tint="0.59999389629810485"/>
  </sheetPr>
  <dimension ref="A1:R47"/>
  <sheetViews>
    <sheetView showGridLines="0" showZeros="0" view="pageBreakPreview" zoomScale="85" zoomScaleNormal="100" zoomScaleSheetLayoutView="85" workbookViewId="0">
      <pane ySplit="7" topLeftCell="A8" activePane="bottomLeft" state="frozen"/>
      <selection pane="bottomLeft" activeCell="C40" sqref="C40"/>
    </sheetView>
  </sheetViews>
  <sheetFormatPr defaultColWidth="9" defaultRowHeight="17.25" customHeight="1"/>
  <cols>
    <col min="1" max="1" width="7.125" style="3" customWidth="1"/>
    <col min="2" max="2" width="7.875" style="3" customWidth="1"/>
    <col min="3" max="5" width="9" style="3"/>
    <col min="6" max="7" width="7.875" style="3" customWidth="1"/>
    <col min="8" max="8" width="8.25" style="3" customWidth="1"/>
    <col min="9" max="9" width="7.875" style="3" customWidth="1"/>
    <col min="10" max="12" width="9" style="3"/>
    <col min="13" max="14" width="7.875" style="3" customWidth="1"/>
    <col min="15" max="15" width="8.25" style="3" customWidth="1"/>
    <col min="16" max="16384" width="9" style="3"/>
  </cols>
  <sheetData>
    <row r="1" spans="1:18" ht="2.1" customHeight="1">
      <c r="R1" s="57" t="s">
        <v>640</v>
      </c>
    </row>
    <row r="2" spans="1:18" ht="2.1" customHeight="1">
      <c r="A2" s="598"/>
      <c r="B2" s="598"/>
      <c r="C2" s="598"/>
      <c r="D2" s="598"/>
      <c r="E2" s="598"/>
      <c r="F2" s="598"/>
      <c r="G2" s="598"/>
      <c r="H2" s="598"/>
      <c r="I2" s="598"/>
      <c r="J2" s="598"/>
      <c r="K2" s="598"/>
      <c r="L2" s="598"/>
      <c r="M2" s="598"/>
      <c r="N2" s="598"/>
      <c r="O2" s="598"/>
      <c r="R2" s="57" t="s">
        <v>85</v>
      </c>
    </row>
    <row r="3" spans="1:18" ht="2.1" customHeight="1">
      <c r="R3" s="57" t="s">
        <v>86</v>
      </c>
    </row>
    <row r="4" spans="1:18" ht="17.25" customHeight="1">
      <c r="A4" s="599" t="s">
        <v>816</v>
      </c>
      <c r="B4" s="599"/>
      <c r="C4" s="599"/>
      <c r="D4" s="599"/>
      <c r="E4" s="599"/>
      <c r="F4" s="599"/>
      <c r="G4" s="599"/>
      <c r="H4" s="599"/>
      <c r="I4" s="599"/>
      <c r="J4" s="599"/>
      <c r="K4" s="599"/>
      <c r="L4" s="599"/>
      <c r="M4" s="599"/>
      <c r="N4" s="599"/>
      <c r="O4" s="599"/>
      <c r="R4" s="57" t="s">
        <v>87</v>
      </c>
    </row>
    <row r="5" spans="1:18" ht="17.25" customHeight="1" thickBot="1">
      <c r="R5" s="57" t="s">
        <v>88</v>
      </c>
    </row>
    <row r="6" spans="1:18" ht="17.25" customHeight="1">
      <c r="A6" s="600" t="s">
        <v>77</v>
      </c>
      <c r="B6" s="602" t="s">
        <v>78</v>
      </c>
      <c r="C6" s="602"/>
      <c r="D6" s="602"/>
      <c r="E6" s="602"/>
      <c r="F6" s="720" t="s">
        <v>31</v>
      </c>
      <c r="G6" s="722" t="s">
        <v>639</v>
      </c>
      <c r="H6" s="30" t="s">
        <v>82</v>
      </c>
      <c r="I6" s="602" t="s">
        <v>83</v>
      </c>
      <c r="J6" s="602"/>
      <c r="K6" s="602"/>
      <c r="L6" s="602"/>
      <c r="M6" s="720" t="s">
        <v>31</v>
      </c>
      <c r="N6" s="722" t="s">
        <v>639</v>
      </c>
      <c r="O6" s="30" t="s">
        <v>82</v>
      </c>
      <c r="R6" s="57" t="s">
        <v>641</v>
      </c>
    </row>
    <row r="7" spans="1:18" ht="17.25" customHeight="1" thickBot="1">
      <c r="A7" s="601"/>
      <c r="B7" s="605" t="s">
        <v>79</v>
      </c>
      <c r="C7" s="606"/>
      <c r="D7" s="606"/>
      <c r="E7" s="606"/>
      <c r="F7" s="721"/>
      <c r="G7" s="723"/>
      <c r="H7" s="29" t="s">
        <v>90</v>
      </c>
      <c r="I7" s="605" t="s">
        <v>79</v>
      </c>
      <c r="J7" s="606"/>
      <c r="K7" s="606"/>
      <c r="L7" s="606"/>
      <c r="M7" s="721"/>
      <c r="N7" s="723"/>
      <c r="O7" s="29" t="s">
        <v>90</v>
      </c>
    </row>
    <row r="8" spans="1:18" ht="36.75" customHeight="1">
      <c r="A8" s="228">
        <v>45159</v>
      </c>
      <c r="B8" s="352" t="s">
        <v>640</v>
      </c>
      <c r="C8" s="592"/>
      <c r="D8" s="593"/>
      <c r="E8" s="593"/>
      <c r="F8" s="407"/>
      <c r="G8" s="404"/>
      <c r="H8" s="401" t="s">
        <v>345</v>
      </c>
      <c r="I8" s="352" t="s">
        <v>85</v>
      </c>
      <c r="J8" s="592" t="s">
        <v>645</v>
      </c>
      <c r="K8" s="593"/>
      <c r="L8" s="593"/>
      <c r="M8" s="407" t="s">
        <v>648</v>
      </c>
      <c r="N8" s="409">
        <v>3</v>
      </c>
      <c r="O8" s="401" t="s">
        <v>345</v>
      </c>
    </row>
    <row r="9" spans="1:18" ht="36.75" customHeight="1">
      <c r="A9" s="188">
        <f>A8</f>
        <v>45159</v>
      </c>
      <c r="B9" s="349" t="s">
        <v>85</v>
      </c>
      <c r="C9" s="595" t="s">
        <v>644</v>
      </c>
      <c r="D9" s="596"/>
      <c r="E9" s="596"/>
      <c r="F9" s="405" t="s">
        <v>642</v>
      </c>
      <c r="G9" s="405">
        <v>3</v>
      </c>
      <c r="H9" s="402">
        <f>SUM(G8:G10)</f>
        <v>3</v>
      </c>
      <c r="I9" s="349"/>
      <c r="J9" s="595"/>
      <c r="K9" s="596"/>
      <c r="L9" s="596"/>
      <c r="M9" s="405"/>
      <c r="N9" s="410"/>
      <c r="O9" s="402">
        <f>SUM(N8:N10)</f>
        <v>3</v>
      </c>
    </row>
    <row r="10" spans="1:18" ht="33" customHeight="1">
      <c r="A10" s="190"/>
      <c r="B10" s="350"/>
      <c r="C10" s="588"/>
      <c r="D10" s="589"/>
      <c r="E10" s="589"/>
      <c r="F10" s="408"/>
      <c r="G10" s="406"/>
      <c r="H10" s="403"/>
      <c r="I10" s="350"/>
      <c r="J10" s="588"/>
      <c r="K10" s="589"/>
      <c r="L10" s="589"/>
      <c r="M10" s="408"/>
      <c r="N10" s="411"/>
      <c r="O10" s="403"/>
    </row>
    <row r="11" spans="1:18" ht="36.75" customHeight="1">
      <c r="A11" s="228">
        <f>A8+1</f>
        <v>45160</v>
      </c>
      <c r="B11" s="352" t="s">
        <v>85</v>
      </c>
      <c r="C11" s="592" t="s">
        <v>646</v>
      </c>
      <c r="D11" s="593"/>
      <c r="E11" s="593"/>
      <c r="F11" s="407" t="s">
        <v>642</v>
      </c>
      <c r="G11" s="404">
        <v>1.5</v>
      </c>
      <c r="H11" s="401" t="s">
        <v>345</v>
      </c>
      <c r="I11" s="352" t="s">
        <v>88</v>
      </c>
      <c r="J11" s="592" t="s">
        <v>647</v>
      </c>
      <c r="K11" s="593"/>
      <c r="L11" s="593"/>
      <c r="M11" s="407" t="s">
        <v>642</v>
      </c>
      <c r="N11" s="409">
        <v>3</v>
      </c>
      <c r="O11" s="401" t="s">
        <v>345</v>
      </c>
    </row>
    <row r="12" spans="1:18" ht="36.75" customHeight="1">
      <c r="A12" s="188">
        <f>A11</f>
        <v>45160</v>
      </c>
      <c r="B12" s="349" t="s">
        <v>87</v>
      </c>
      <c r="C12" s="595" t="s">
        <v>646</v>
      </c>
      <c r="D12" s="596"/>
      <c r="E12" s="596"/>
      <c r="F12" s="405" t="s">
        <v>649</v>
      </c>
      <c r="G12" s="405">
        <v>1.5</v>
      </c>
      <c r="H12" s="402">
        <f>SUM(G11:G13)</f>
        <v>3</v>
      </c>
      <c r="I12" s="349"/>
      <c r="J12" s="595"/>
      <c r="K12" s="596"/>
      <c r="L12" s="596"/>
      <c r="M12" s="405"/>
      <c r="N12" s="410"/>
      <c r="O12" s="402">
        <f>SUM(N11:N13)</f>
        <v>3</v>
      </c>
    </row>
    <row r="13" spans="1:18" ht="33" customHeight="1">
      <c r="A13" s="190"/>
      <c r="B13" s="350"/>
      <c r="C13" s="588"/>
      <c r="D13" s="589"/>
      <c r="E13" s="589"/>
      <c r="F13" s="408"/>
      <c r="G13" s="406"/>
      <c r="H13" s="403"/>
      <c r="I13" s="350"/>
      <c r="J13" s="588"/>
      <c r="K13" s="589"/>
      <c r="L13" s="589"/>
      <c r="M13" s="408"/>
      <c r="N13" s="411"/>
      <c r="O13" s="403"/>
    </row>
    <row r="14" spans="1:18" ht="36.75" customHeight="1">
      <c r="A14" s="228">
        <f>A11+1</f>
        <v>45161</v>
      </c>
      <c r="B14" s="352"/>
      <c r="C14" s="592"/>
      <c r="D14" s="593"/>
      <c r="E14" s="593"/>
      <c r="F14" s="407"/>
      <c r="G14" s="404"/>
      <c r="H14" s="401" t="s">
        <v>345</v>
      </c>
      <c r="I14" s="352" t="s">
        <v>86</v>
      </c>
      <c r="J14" s="592"/>
      <c r="K14" s="593"/>
      <c r="L14" s="593"/>
      <c r="M14" s="407" t="s">
        <v>642</v>
      </c>
      <c r="N14" s="409">
        <v>3</v>
      </c>
      <c r="O14" s="401" t="s">
        <v>345</v>
      </c>
    </row>
    <row r="15" spans="1:18" ht="36.75" customHeight="1">
      <c r="A15" s="188">
        <f>A14</f>
        <v>45161</v>
      </c>
      <c r="B15" s="349"/>
      <c r="C15" s="595"/>
      <c r="D15" s="596"/>
      <c r="E15" s="596"/>
      <c r="F15" s="405"/>
      <c r="G15" s="405"/>
      <c r="H15" s="402">
        <f>SUM(G14:G16)</f>
        <v>0</v>
      </c>
      <c r="I15" s="349"/>
      <c r="J15" s="595"/>
      <c r="K15" s="596"/>
      <c r="L15" s="596"/>
      <c r="M15" s="405"/>
      <c r="N15" s="410"/>
      <c r="O15" s="402">
        <f>SUM(N14:N16)</f>
        <v>3</v>
      </c>
    </row>
    <row r="16" spans="1:18" ht="33" customHeight="1">
      <c r="A16" s="190"/>
      <c r="B16" s="350"/>
      <c r="C16" s="588"/>
      <c r="D16" s="589"/>
      <c r="E16" s="589"/>
      <c r="F16" s="408"/>
      <c r="G16" s="406"/>
      <c r="H16" s="403"/>
      <c r="I16" s="350"/>
      <c r="J16" s="588"/>
      <c r="K16" s="589"/>
      <c r="L16" s="589"/>
      <c r="M16" s="408"/>
      <c r="N16" s="411"/>
      <c r="O16" s="403"/>
    </row>
    <row r="17" spans="1:15" ht="36.75" customHeight="1">
      <c r="A17" s="228">
        <f>A14+1</f>
        <v>45162</v>
      </c>
      <c r="B17" s="352"/>
      <c r="C17" s="592"/>
      <c r="D17" s="593"/>
      <c r="E17" s="593"/>
      <c r="F17" s="407"/>
      <c r="G17" s="404"/>
      <c r="H17" s="401" t="s">
        <v>345</v>
      </c>
      <c r="I17" s="352"/>
      <c r="J17" s="592"/>
      <c r="K17" s="593"/>
      <c r="L17" s="593"/>
      <c r="M17" s="407"/>
      <c r="N17" s="409"/>
      <c r="O17" s="401" t="s">
        <v>345</v>
      </c>
    </row>
    <row r="18" spans="1:15" ht="36.75" customHeight="1">
      <c r="A18" s="188">
        <f>A17</f>
        <v>45162</v>
      </c>
      <c r="B18" s="349"/>
      <c r="C18" s="595"/>
      <c r="D18" s="596"/>
      <c r="E18" s="596"/>
      <c r="F18" s="405"/>
      <c r="G18" s="405"/>
      <c r="H18" s="402">
        <f>SUM(G17:G19)</f>
        <v>0</v>
      </c>
      <c r="I18" s="349"/>
      <c r="J18" s="595"/>
      <c r="K18" s="596"/>
      <c r="L18" s="596"/>
      <c r="M18" s="405"/>
      <c r="N18" s="410"/>
      <c r="O18" s="402">
        <f>SUM(N17:N19)</f>
        <v>0</v>
      </c>
    </row>
    <row r="19" spans="1:15" ht="33" customHeight="1">
      <c r="A19" s="190"/>
      <c r="B19" s="350"/>
      <c r="C19" s="588"/>
      <c r="D19" s="589"/>
      <c r="E19" s="589"/>
      <c r="F19" s="408"/>
      <c r="G19" s="406"/>
      <c r="H19" s="403"/>
      <c r="I19" s="350"/>
      <c r="J19" s="588"/>
      <c r="K19" s="589"/>
      <c r="L19" s="589"/>
      <c r="M19" s="408"/>
      <c r="N19" s="411"/>
      <c r="O19" s="403"/>
    </row>
    <row r="20" spans="1:15" ht="36.75" customHeight="1">
      <c r="A20" s="228">
        <f>A17+1</f>
        <v>45163</v>
      </c>
      <c r="B20" s="352"/>
      <c r="C20" s="592"/>
      <c r="D20" s="593"/>
      <c r="E20" s="593"/>
      <c r="F20" s="407"/>
      <c r="G20" s="404"/>
      <c r="H20" s="401" t="s">
        <v>345</v>
      </c>
      <c r="I20" s="352"/>
      <c r="J20" s="592"/>
      <c r="K20" s="593"/>
      <c r="L20" s="593"/>
      <c r="M20" s="407"/>
      <c r="N20" s="409"/>
      <c r="O20" s="401" t="s">
        <v>345</v>
      </c>
    </row>
    <row r="21" spans="1:15" ht="36.75" customHeight="1">
      <c r="A21" s="188">
        <f>A20</f>
        <v>45163</v>
      </c>
      <c r="B21" s="349"/>
      <c r="C21" s="595"/>
      <c r="D21" s="596"/>
      <c r="E21" s="596"/>
      <c r="F21" s="405"/>
      <c r="G21" s="405"/>
      <c r="H21" s="402">
        <f>SUM(G20:G22)</f>
        <v>0</v>
      </c>
      <c r="I21" s="349"/>
      <c r="J21" s="595"/>
      <c r="K21" s="596"/>
      <c r="L21" s="596"/>
      <c r="M21" s="405"/>
      <c r="N21" s="410"/>
      <c r="O21" s="402">
        <f>SUM(N20:N22)</f>
        <v>0</v>
      </c>
    </row>
    <row r="22" spans="1:15" ht="33" customHeight="1">
      <c r="A22" s="190"/>
      <c r="B22" s="350"/>
      <c r="C22" s="588"/>
      <c r="D22" s="589"/>
      <c r="E22" s="589"/>
      <c r="F22" s="408"/>
      <c r="G22" s="406"/>
      <c r="H22" s="403"/>
      <c r="I22" s="350"/>
      <c r="J22" s="588"/>
      <c r="K22" s="589"/>
      <c r="L22" s="589"/>
      <c r="M22" s="408"/>
      <c r="N22" s="411"/>
      <c r="O22" s="403"/>
    </row>
    <row r="23" spans="1:15" ht="36.75" customHeight="1">
      <c r="A23" s="228">
        <f>A20+1</f>
        <v>45164</v>
      </c>
      <c r="B23" s="352"/>
      <c r="C23" s="592"/>
      <c r="D23" s="593"/>
      <c r="E23" s="593"/>
      <c r="F23" s="407"/>
      <c r="G23" s="404"/>
      <c r="H23" s="401" t="s">
        <v>345</v>
      </c>
      <c r="I23" s="352"/>
      <c r="J23" s="592"/>
      <c r="K23" s="593"/>
      <c r="L23" s="593"/>
      <c r="M23" s="407"/>
      <c r="N23" s="409"/>
      <c r="O23" s="401" t="s">
        <v>345</v>
      </c>
    </row>
    <row r="24" spans="1:15" ht="36.75" customHeight="1">
      <c r="A24" s="188">
        <f>A23</f>
        <v>45164</v>
      </c>
      <c r="B24" s="349"/>
      <c r="C24" s="595"/>
      <c r="D24" s="596"/>
      <c r="E24" s="596"/>
      <c r="F24" s="405"/>
      <c r="G24" s="405"/>
      <c r="H24" s="402">
        <f>SUM(G23:G25)</f>
        <v>0</v>
      </c>
      <c r="I24" s="349"/>
      <c r="J24" s="595"/>
      <c r="K24" s="596"/>
      <c r="L24" s="596"/>
      <c r="M24" s="405"/>
      <c r="N24" s="410"/>
      <c r="O24" s="402">
        <f>SUM(N23:N25)</f>
        <v>0</v>
      </c>
    </row>
    <row r="25" spans="1:15" ht="33" customHeight="1">
      <c r="A25" s="190"/>
      <c r="B25" s="350"/>
      <c r="C25" s="588"/>
      <c r="D25" s="589"/>
      <c r="E25" s="589"/>
      <c r="F25" s="408"/>
      <c r="G25" s="406"/>
      <c r="H25" s="403"/>
      <c r="I25" s="350"/>
      <c r="J25" s="588"/>
      <c r="K25" s="589"/>
      <c r="L25" s="589"/>
      <c r="M25" s="408"/>
      <c r="N25" s="411"/>
      <c r="O25" s="403"/>
    </row>
    <row r="26" spans="1:15" ht="36.75" customHeight="1">
      <c r="A26" s="228">
        <f>A23+1</f>
        <v>45165</v>
      </c>
      <c r="B26" s="352"/>
      <c r="C26" s="592"/>
      <c r="D26" s="593"/>
      <c r="E26" s="593"/>
      <c r="F26" s="407"/>
      <c r="G26" s="404"/>
      <c r="H26" s="401" t="s">
        <v>345</v>
      </c>
      <c r="I26" s="352"/>
      <c r="J26" s="592"/>
      <c r="K26" s="593"/>
      <c r="L26" s="593"/>
      <c r="M26" s="407"/>
      <c r="N26" s="409"/>
      <c r="O26" s="401" t="s">
        <v>345</v>
      </c>
    </row>
    <row r="27" spans="1:15" ht="36.75" customHeight="1">
      <c r="A27" s="188">
        <f>A26</f>
        <v>45165</v>
      </c>
      <c r="B27" s="349"/>
      <c r="C27" s="595"/>
      <c r="D27" s="596"/>
      <c r="E27" s="596"/>
      <c r="F27" s="405"/>
      <c r="G27" s="405"/>
      <c r="H27" s="402">
        <f>SUM(G26:G28)</f>
        <v>0</v>
      </c>
      <c r="I27" s="349"/>
      <c r="J27" s="595"/>
      <c r="K27" s="596"/>
      <c r="L27" s="596"/>
      <c r="M27" s="405"/>
      <c r="N27" s="410"/>
      <c r="O27" s="402">
        <f>SUM(N26:N28)</f>
        <v>0</v>
      </c>
    </row>
    <row r="28" spans="1:15" ht="33" customHeight="1">
      <c r="A28" s="190"/>
      <c r="B28" s="350"/>
      <c r="C28" s="588"/>
      <c r="D28" s="589"/>
      <c r="E28" s="589"/>
      <c r="F28" s="408"/>
      <c r="G28" s="406"/>
      <c r="H28" s="403"/>
      <c r="I28" s="350"/>
      <c r="J28" s="588"/>
      <c r="K28" s="589"/>
      <c r="L28" s="589"/>
      <c r="M28" s="408"/>
      <c r="N28" s="411"/>
      <c r="O28" s="403"/>
    </row>
    <row r="29" spans="1:15" ht="36.75" customHeight="1">
      <c r="A29" s="228">
        <f>A26+1</f>
        <v>45166</v>
      </c>
      <c r="B29" s="352"/>
      <c r="C29" s="592"/>
      <c r="D29" s="593"/>
      <c r="E29" s="593"/>
      <c r="F29" s="407"/>
      <c r="G29" s="404"/>
      <c r="H29" s="401" t="s">
        <v>345</v>
      </c>
      <c r="I29" s="352"/>
      <c r="J29" s="592"/>
      <c r="K29" s="593"/>
      <c r="L29" s="593"/>
      <c r="M29" s="407"/>
      <c r="N29" s="409"/>
      <c r="O29" s="401" t="s">
        <v>345</v>
      </c>
    </row>
    <row r="30" spans="1:15" ht="36.75" customHeight="1">
      <c r="A30" s="188">
        <f>A29</f>
        <v>45166</v>
      </c>
      <c r="B30" s="349"/>
      <c r="C30" s="595"/>
      <c r="D30" s="596"/>
      <c r="E30" s="596"/>
      <c r="F30" s="405"/>
      <c r="G30" s="405"/>
      <c r="H30" s="402">
        <f>SUM(G29:G31)</f>
        <v>0</v>
      </c>
      <c r="I30" s="349"/>
      <c r="J30" s="595"/>
      <c r="K30" s="596"/>
      <c r="L30" s="596"/>
      <c r="M30" s="405"/>
      <c r="N30" s="410"/>
      <c r="O30" s="402">
        <f>SUM(N29:N31)</f>
        <v>0</v>
      </c>
    </row>
    <row r="31" spans="1:15" ht="33" customHeight="1">
      <c r="A31" s="190"/>
      <c r="B31" s="350"/>
      <c r="C31" s="588"/>
      <c r="D31" s="589"/>
      <c r="E31" s="589"/>
      <c r="F31" s="408"/>
      <c r="G31" s="406"/>
      <c r="H31" s="403"/>
      <c r="I31" s="350"/>
      <c r="J31" s="588"/>
      <c r="K31" s="589"/>
      <c r="L31" s="589"/>
      <c r="M31" s="408"/>
      <c r="N31" s="411"/>
      <c r="O31" s="403"/>
    </row>
    <row r="32" spans="1:15" ht="36.75" customHeight="1">
      <c r="A32" s="228">
        <f>A29+1</f>
        <v>45167</v>
      </c>
      <c r="B32" s="352"/>
      <c r="C32" s="592"/>
      <c r="D32" s="593"/>
      <c r="E32" s="593"/>
      <c r="F32" s="407"/>
      <c r="G32" s="404"/>
      <c r="H32" s="401" t="s">
        <v>345</v>
      </c>
      <c r="I32" s="352" t="s">
        <v>86</v>
      </c>
      <c r="J32" s="592" t="s">
        <v>643</v>
      </c>
      <c r="K32" s="593"/>
      <c r="L32" s="593"/>
      <c r="M32" s="407" t="s">
        <v>642</v>
      </c>
      <c r="N32" s="409">
        <v>3</v>
      </c>
      <c r="O32" s="401" t="s">
        <v>345</v>
      </c>
    </row>
    <row r="33" spans="1:15" ht="36.75" customHeight="1">
      <c r="A33" s="188">
        <f>A32</f>
        <v>45167</v>
      </c>
      <c r="B33" s="349"/>
      <c r="C33" s="595"/>
      <c r="D33" s="596"/>
      <c r="E33" s="596"/>
      <c r="F33" s="405"/>
      <c r="G33" s="405"/>
      <c r="H33" s="402">
        <f>SUM(G32:G34)</f>
        <v>0</v>
      </c>
      <c r="I33" s="349" t="s">
        <v>641</v>
      </c>
      <c r="J33" s="595"/>
      <c r="K33" s="596"/>
      <c r="L33" s="596"/>
      <c r="M33" s="405"/>
      <c r="N33" s="410"/>
      <c r="O33" s="402">
        <f>SUM(N32:N34)</f>
        <v>3</v>
      </c>
    </row>
    <row r="34" spans="1:15" ht="33" customHeight="1">
      <c r="A34" s="190"/>
      <c r="B34" s="350"/>
      <c r="C34" s="588"/>
      <c r="D34" s="589"/>
      <c r="E34" s="589"/>
      <c r="F34" s="408"/>
      <c r="G34" s="406"/>
      <c r="H34" s="403"/>
      <c r="I34" s="350"/>
      <c r="J34" s="588"/>
      <c r="K34" s="589"/>
      <c r="L34" s="589"/>
      <c r="M34" s="408"/>
      <c r="N34" s="411"/>
      <c r="O34" s="403"/>
    </row>
    <row r="36" spans="1:15" ht="17.25" customHeight="1">
      <c r="H36" s="336"/>
      <c r="I36" s="105" t="s">
        <v>642</v>
      </c>
      <c r="J36" s="17" t="s">
        <v>648</v>
      </c>
      <c r="K36" s="17"/>
      <c r="L36" s="369"/>
      <c r="M36" s="354" t="s">
        <v>615</v>
      </c>
    </row>
    <row r="37" spans="1:15" ht="17.25" customHeight="1">
      <c r="A37" s="586" t="s">
        <v>84</v>
      </c>
      <c r="B37" s="586"/>
      <c r="C37" s="591"/>
      <c r="D37" s="591"/>
      <c r="E37" s="591"/>
      <c r="F37" s="591"/>
      <c r="G37" s="343"/>
      <c r="H37" s="57" t="s">
        <v>85</v>
      </c>
      <c r="I37" s="355">
        <f>SUMIFS(G8:G34,F8:F34,$I$36,B8:B34,$H37)+SUMIFS(N8:N34,M8:M34,$I$36,I8:I34,$H37)</f>
        <v>4.5</v>
      </c>
      <c r="J37" s="355">
        <f>SUMIFS(G8:$G$34,F8:$F$34,$J$36,$B$8:$B$34,$H37)+SUMIFS($N$8:$N$34,$M$8:$M$34,$J$36,$I$8:$I$34,$H37)</f>
        <v>3</v>
      </c>
      <c r="K37" s="355">
        <f>SUMIFS(G8:$G$34,F8:$F$34,$K$36,$B$8:$B$34,$H37)+SUMIFS($N$8:$N$34,$M$8:$M$34,$K$36,$I$8:$I$34,$H37)</f>
        <v>0</v>
      </c>
      <c r="L37" s="356">
        <f>SUMIFS(G8:$G$34,F8:$F$34,$L$36,$B$8:$B$34,$H37)+SUMIFS($N$8:$N$34,$M$8:$M$34,$L$36,$I$8:$I$34,$H37)</f>
        <v>0</v>
      </c>
      <c r="M37" s="357">
        <f>SUM(I37:L37)</f>
        <v>7.5</v>
      </c>
    </row>
    <row r="38" spans="1:15" ht="17.25" customHeight="1">
      <c r="A38" s="586" t="s">
        <v>58</v>
      </c>
      <c r="B38" s="586"/>
      <c r="C38" s="587">
        <f>①海外セミナー実施希望申込書!H86</f>
        <v>0</v>
      </c>
      <c r="D38" s="587"/>
      <c r="E38" s="587"/>
      <c r="F38" s="587"/>
      <c r="G38" s="344"/>
      <c r="H38" s="57" t="s">
        <v>86</v>
      </c>
      <c r="I38" s="355">
        <f>SUMIFS(G8:G34,F8:F34,$I$36,B8:B34,$H38)+SUMIFS(N8:N34,M8:M34,$I$36,I8:I34,$H38)</f>
        <v>6</v>
      </c>
      <c r="J38" s="355">
        <f>SUMIFS(G8:G34,F8:F34,$J$36,B8:B34,$H38)+SUMIFS(N8:N34,M8:M34,$J$36,I8:I34,$H38)</f>
        <v>0</v>
      </c>
      <c r="K38" s="355">
        <f>SUMIFS(G8:G34,F8:F34,$K$36,B8:B34,$H38)+SUMIFS(N8:N34,M8:M34,$K$36,I8:I34,$H38)</f>
        <v>0</v>
      </c>
      <c r="L38" s="356">
        <f>SUMIFS(G8:G34,F8:F34,$L$36,B8:B34,$H38)+SUMIFS(N8:N34,M8:M34,$L$36,I8:I34,$H38)</f>
        <v>0</v>
      </c>
      <c r="M38" s="357">
        <f t="shared" ref="M38:M40" si="0">SUM(I38:L38)</f>
        <v>6</v>
      </c>
    </row>
    <row r="39" spans="1:15" ht="17.25" customHeight="1">
      <c r="A39" s="586" t="s">
        <v>59</v>
      </c>
      <c r="B39" s="586"/>
      <c r="C39" s="587">
        <f>①海外セミナー実施希望申込書!D88</f>
        <v>0</v>
      </c>
      <c r="D39" s="587"/>
      <c r="E39" s="587"/>
      <c r="F39" s="587"/>
      <c r="G39" s="344"/>
      <c r="H39" s="57" t="s">
        <v>87</v>
      </c>
      <c r="I39" s="355">
        <f>SUMIFS(G8:G34,F8:F34,$I$36,B8:B34,$H39)+SUMIFS(N8:N34,M8:M34,$I$36,I8:I34,$H39)</f>
        <v>0</v>
      </c>
      <c r="J39" s="355">
        <f>SUMIFS(G8:G34,F8:F34,$J$36,B8:B34,$H39)+SUMIFS(N8:N34,M8:M34,$J$36,I8:I34,$H39)</f>
        <v>1.5</v>
      </c>
      <c r="K39" s="355">
        <f>SUMIFS(G8:G34,F8:F34,$K$36,B8:B34,$H39)+SUMIFS(N8:N34,M8:M34,$K$36,I8:I34,$H39)</f>
        <v>0</v>
      </c>
      <c r="L39" s="356">
        <f>SUMIFS(G8:G34,F8:F34,$L$36,B8:B34,$H39)+SUMIFS(N8:N34,M8:M34,$L$36,I8:I34,$H39)</f>
        <v>0</v>
      </c>
      <c r="M39" s="357">
        <f t="shared" si="0"/>
        <v>1.5</v>
      </c>
    </row>
    <row r="40" spans="1:15" ht="17.25" customHeight="1" thickBot="1">
      <c r="G40" s="345"/>
      <c r="H40" s="337" t="s">
        <v>88</v>
      </c>
      <c r="I40" s="358">
        <f>SUMIFS(G8:G34,F8:F34,$I$36,B8:B34,$H40)+SUMIFS(N8:N34,M8:M34,$I$36,I8:I34,$H40)</f>
        <v>3</v>
      </c>
      <c r="J40" s="358">
        <f>SUMIFS(G8:G34,F8:F34,$J$36,B8:B34,$H40)+SUMIFS(N8:N34,M8:M34,$J$36,I8:I34,$H40)</f>
        <v>0</v>
      </c>
      <c r="K40" s="358">
        <f>SUMIFS(G8:G34,F8:F34,$K$36,B8:B34,$H40)+SUMIFS(N8:N34,M8:M34,$K$36,I8:I34,$H40)</f>
        <v>0</v>
      </c>
      <c r="L40" s="359">
        <f>SUMIFS(G8:G34,F8:F34,$L$36,B8:B34,$H40)+SUMIFS(N8:N34,M8:M34,$L$36,I8:I34,$H40)</f>
        <v>0</v>
      </c>
      <c r="M40" s="360">
        <f t="shared" si="0"/>
        <v>3</v>
      </c>
    </row>
    <row r="41" spans="1:15" ht="17.25" customHeight="1" thickTop="1">
      <c r="H41" s="71" t="s">
        <v>615</v>
      </c>
      <c r="I41" s="361">
        <f>SUM(I37:I40)</f>
        <v>13.5</v>
      </c>
      <c r="J41" s="361">
        <f t="shared" ref="J41:M41" si="1">SUM(J37:J40)</f>
        <v>4.5</v>
      </c>
      <c r="K41" s="361">
        <f t="shared" si="1"/>
        <v>0</v>
      </c>
      <c r="L41" s="362">
        <f t="shared" si="1"/>
        <v>0</v>
      </c>
      <c r="M41" s="363">
        <f t="shared" si="1"/>
        <v>18</v>
      </c>
    </row>
    <row r="43" spans="1:15" ht="17.25" customHeight="1">
      <c r="A43" s="3" t="s">
        <v>817</v>
      </c>
    </row>
    <row r="44" spans="1:15" ht="17.25" customHeight="1">
      <c r="A44" s="3" t="s">
        <v>650</v>
      </c>
    </row>
    <row r="45" spans="1:15" ht="17.25" customHeight="1">
      <c r="A45" s="3" t="s">
        <v>92</v>
      </c>
    </row>
    <row r="46" spans="1:15" ht="17.25" customHeight="1">
      <c r="A46" s="3" t="s">
        <v>94</v>
      </c>
    </row>
    <row r="47" spans="1:15" ht="17.25" customHeight="1">
      <c r="A47" s="3" t="s">
        <v>93</v>
      </c>
    </row>
  </sheetData>
  <mergeCells count="71">
    <mergeCell ref="J8:L8"/>
    <mergeCell ref="J9:L9"/>
    <mergeCell ref="C34:E34"/>
    <mergeCell ref="J34:L34"/>
    <mergeCell ref="J16:L16"/>
    <mergeCell ref="C17:E17"/>
    <mergeCell ref="J17:L17"/>
    <mergeCell ref="C18:E18"/>
    <mergeCell ref="J18:L18"/>
    <mergeCell ref="C19:E19"/>
    <mergeCell ref="J19:L19"/>
    <mergeCell ref="J32:L32"/>
    <mergeCell ref="J33:L33"/>
    <mergeCell ref="J10:L10"/>
    <mergeCell ref="J13:L13"/>
    <mergeCell ref="J14:L14"/>
    <mergeCell ref="A39:B39"/>
    <mergeCell ref="C39:F39"/>
    <mergeCell ref="C8:E8"/>
    <mergeCell ref="C9:E9"/>
    <mergeCell ref="C10:E10"/>
    <mergeCell ref="C11:E11"/>
    <mergeCell ref="C12:E12"/>
    <mergeCell ref="C13:E13"/>
    <mergeCell ref="C14:E14"/>
    <mergeCell ref="A37:B37"/>
    <mergeCell ref="C37:F37"/>
    <mergeCell ref="A38:B38"/>
    <mergeCell ref="C38:F38"/>
    <mergeCell ref="C32:E32"/>
    <mergeCell ref="C33:E33"/>
    <mergeCell ref="C20:E20"/>
    <mergeCell ref="J11:L11"/>
    <mergeCell ref="J12:L12"/>
    <mergeCell ref="J15:L15"/>
    <mergeCell ref="C16:E16"/>
    <mergeCell ref="A2:O2"/>
    <mergeCell ref="A4:O4"/>
    <mergeCell ref="A6:A7"/>
    <mergeCell ref="B6:E6"/>
    <mergeCell ref="I6:L6"/>
    <mergeCell ref="B7:E7"/>
    <mergeCell ref="I7:L7"/>
    <mergeCell ref="F6:F7"/>
    <mergeCell ref="C15:E15"/>
    <mergeCell ref="G6:G7"/>
    <mergeCell ref="M6:M7"/>
    <mergeCell ref="N6:N7"/>
    <mergeCell ref="J20:L20"/>
    <mergeCell ref="C21:E21"/>
    <mergeCell ref="J21:L21"/>
    <mergeCell ref="C22:E22"/>
    <mergeCell ref="J22:L22"/>
    <mergeCell ref="C23:E23"/>
    <mergeCell ref="J23:L23"/>
    <mergeCell ref="C24:E24"/>
    <mergeCell ref="J24:L24"/>
    <mergeCell ref="C25:E25"/>
    <mergeCell ref="J25:L25"/>
    <mergeCell ref="C26:E26"/>
    <mergeCell ref="J26:L26"/>
    <mergeCell ref="C27:E27"/>
    <mergeCell ref="J27:L27"/>
    <mergeCell ref="C28:E28"/>
    <mergeCell ref="J28:L28"/>
    <mergeCell ref="C29:E29"/>
    <mergeCell ref="J29:L29"/>
    <mergeCell ref="C30:E30"/>
    <mergeCell ref="J30:L30"/>
    <mergeCell ref="C31:E31"/>
    <mergeCell ref="J31:L31"/>
  </mergeCells>
  <phoneticPr fontId="1"/>
  <dataValidations count="1">
    <dataValidation type="list" allowBlank="1" showInputMessage="1" showErrorMessage="1" sqref="B8:B34 I8:I34" xr:uid="{184E38B9-008E-49C3-AE56-B32E941A1421}">
      <formula1>$R$1:$R$6</formula1>
    </dataValidation>
  </dataValidations>
  <printOptions horizontalCentered="1"/>
  <pageMargins left="0.51181102362204722" right="0.51181102362204722" top="0.74803149606299213" bottom="0.55118110236220474" header="0.31496062992125984" footer="0.31496062992125984"/>
  <pageSetup paperSize="9" scale="63" orientation="portrait" blackAndWhite="1"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FC6CE-D156-4573-B5E2-4A2C450B46AB}">
  <dimension ref="B5:C19"/>
  <sheetViews>
    <sheetView workbookViewId="0">
      <selection activeCell="C5" sqref="C5:C19"/>
    </sheetView>
  </sheetViews>
  <sheetFormatPr defaultRowHeight="13.5"/>
  <cols>
    <col min="3" max="3" width="23.625" customWidth="1"/>
  </cols>
  <sheetData>
    <row r="5" spans="2:3">
      <c r="B5" s="394">
        <v>1</v>
      </c>
      <c r="C5" s="395" t="s">
        <v>819</v>
      </c>
    </row>
    <row r="6" spans="2:3">
      <c r="B6" s="394">
        <v>2</v>
      </c>
      <c r="C6" s="395" t="s">
        <v>820</v>
      </c>
    </row>
    <row r="7" spans="2:3">
      <c r="B7" s="394">
        <v>3</v>
      </c>
      <c r="C7" s="395" t="s">
        <v>821</v>
      </c>
    </row>
    <row r="8" spans="2:3">
      <c r="B8" s="394">
        <v>4</v>
      </c>
      <c r="C8" s="395" t="s">
        <v>822</v>
      </c>
    </row>
    <row r="9" spans="2:3">
      <c r="B9" s="394">
        <v>5</v>
      </c>
      <c r="C9" s="395" t="s">
        <v>823</v>
      </c>
    </row>
    <row r="10" spans="2:3">
      <c r="B10" s="394">
        <v>6</v>
      </c>
      <c r="C10" s="395" t="s">
        <v>824</v>
      </c>
    </row>
    <row r="11" spans="2:3">
      <c r="B11" s="394">
        <v>7</v>
      </c>
      <c r="C11" s="395" t="s">
        <v>825</v>
      </c>
    </row>
    <row r="12" spans="2:3">
      <c r="B12" s="394">
        <v>8</v>
      </c>
      <c r="C12" s="395" t="s">
        <v>826</v>
      </c>
    </row>
    <row r="13" spans="2:3">
      <c r="B13" s="394">
        <v>9</v>
      </c>
      <c r="C13" s="395" t="s">
        <v>827</v>
      </c>
    </row>
    <row r="14" spans="2:3">
      <c r="B14" s="394">
        <v>10</v>
      </c>
      <c r="C14" s="395" t="s">
        <v>828</v>
      </c>
    </row>
    <row r="15" spans="2:3">
      <c r="B15" s="394">
        <v>11</v>
      </c>
      <c r="C15" s="395" t="s">
        <v>829</v>
      </c>
    </row>
    <row r="16" spans="2:3">
      <c r="B16" s="394">
        <v>12</v>
      </c>
      <c r="C16" s="395" t="s">
        <v>830</v>
      </c>
    </row>
    <row r="17" spans="2:3">
      <c r="B17" s="394">
        <v>13</v>
      </c>
      <c r="C17" s="395" t="s">
        <v>831</v>
      </c>
    </row>
    <row r="18" spans="2:3">
      <c r="B18" s="394">
        <v>14</v>
      </c>
      <c r="C18" s="395" t="s">
        <v>832</v>
      </c>
    </row>
    <row r="19" spans="2:3">
      <c r="B19" s="394">
        <v>15</v>
      </c>
      <c r="C19" s="395" t="s">
        <v>637</v>
      </c>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59999389629810485"/>
  </sheetPr>
  <dimension ref="A1:K42"/>
  <sheetViews>
    <sheetView showGridLines="0" view="pageBreakPreview" topLeftCell="A13" zoomScale="85" zoomScaleNormal="100" zoomScaleSheetLayoutView="85" workbookViewId="0">
      <selection activeCell="C32" sqref="C32:K32"/>
    </sheetView>
  </sheetViews>
  <sheetFormatPr defaultColWidth="9" defaultRowHeight="17.25" customHeight="1"/>
  <cols>
    <col min="1" max="1" width="3.125" style="3" bestFit="1" customWidth="1"/>
    <col min="2" max="2" width="11" style="3" bestFit="1" customWidth="1"/>
    <col min="3" max="3" width="12.125" style="3" customWidth="1"/>
    <col min="4" max="4" width="5.375" style="3" bestFit="1" customWidth="1"/>
    <col min="5" max="5" width="5.5" style="3" customWidth="1"/>
    <col min="6" max="16384" width="9" style="3"/>
  </cols>
  <sheetData>
    <row r="1" spans="1:11" ht="17.25" customHeight="1">
      <c r="A1" s="598" t="str">
        <f>①海外セミナー実施希望申込書!D7</f>
        <v>アジア等ゼロエミッション化人材育成等事業</v>
      </c>
      <c r="B1" s="598"/>
      <c r="C1" s="598"/>
      <c r="D1" s="598"/>
      <c r="E1" s="598"/>
      <c r="F1" s="598"/>
      <c r="G1" s="598"/>
      <c r="H1" s="598"/>
      <c r="I1" s="598"/>
      <c r="J1" s="598"/>
      <c r="K1" s="598"/>
    </row>
    <row r="3" spans="1:11" ht="17.25" customHeight="1">
      <c r="A3" s="3" t="s">
        <v>95</v>
      </c>
      <c r="J3" s="729">
        <v>45017</v>
      </c>
      <c r="K3" s="729"/>
    </row>
    <row r="4" spans="1:11" ht="17.25" customHeight="1">
      <c r="A4" s="3" t="s">
        <v>96</v>
      </c>
    </row>
    <row r="6" spans="1:11" ht="17.25" customHeight="1">
      <c r="A6" s="599" t="s">
        <v>834</v>
      </c>
      <c r="B6" s="599"/>
      <c r="C6" s="599"/>
      <c r="D6" s="599"/>
      <c r="E6" s="599"/>
      <c r="F6" s="599"/>
      <c r="G6" s="599"/>
      <c r="H6" s="599"/>
      <c r="I6" s="599"/>
      <c r="J6" s="599"/>
      <c r="K6" s="599"/>
    </row>
    <row r="7" spans="1:11" ht="17.25" customHeight="1">
      <c r="A7" s="730" t="str">
        <f>①海外セミナー実施希望申込書!E25</f>
        <v>インドネシア・ジャカルタ</v>
      </c>
      <c r="B7" s="730"/>
      <c r="C7" s="730"/>
      <c r="D7" s="730"/>
      <c r="E7" s="730"/>
      <c r="F7" s="730"/>
      <c r="G7" s="730"/>
      <c r="H7" s="730"/>
      <c r="I7" s="730"/>
      <c r="J7" s="730"/>
      <c r="K7" s="730"/>
    </row>
    <row r="9" spans="1:11" ht="17.25" customHeight="1">
      <c r="A9" s="731" t="s">
        <v>833</v>
      </c>
      <c r="B9" s="731"/>
      <c r="C9" s="731"/>
      <c r="D9" s="731"/>
      <c r="E9" s="731"/>
      <c r="F9" s="731"/>
      <c r="G9" s="731"/>
      <c r="H9" s="731"/>
      <c r="I9" s="731"/>
      <c r="J9" s="731"/>
      <c r="K9" s="731"/>
    </row>
    <row r="10" spans="1:11" ht="17.25" customHeight="1">
      <c r="A10" s="731"/>
      <c r="B10" s="731"/>
      <c r="C10" s="731"/>
      <c r="D10" s="731"/>
      <c r="E10" s="731"/>
      <c r="F10" s="731"/>
      <c r="G10" s="731"/>
      <c r="H10" s="731"/>
      <c r="I10" s="731"/>
      <c r="J10" s="731"/>
      <c r="K10" s="731"/>
    </row>
    <row r="12" spans="1:11" ht="17.25" customHeight="1">
      <c r="A12" s="662" t="s">
        <v>97</v>
      </c>
      <c r="B12" s="662"/>
      <c r="C12" s="662"/>
      <c r="D12" s="662"/>
      <c r="E12" s="662"/>
      <c r="F12" s="662"/>
      <c r="G12" s="662"/>
      <c r="H12" s="662"/>
      <c r="I12" s="662"/>
      <c r="J12" s="662"/>
      <c r="K12" s="662"/>
    </row>
    <row r="14" spans="1:11" ht="17.25" customHeight="1">
      <c r="A14" s="641" t="s">
        <v>98</v>
      </c>
      <c r="B14" s="642"/>
      <c r="C14" s="660"/>
      <c r="D14" s="31" t="s">
        <v>26</v>
      </c>
      <c r="E14" s="735" t="str">
        <f>①海外セミナー実施希望申込書!F11</f>
        <v>株式会社AOTS</v>
      </c>
      <c r="F14" s="735"/>
      <c r="G14" s="735"/>
      <c r="H14" s="735"/>
      <c r="I14" s="735"/>
      <c r="J14" s="735"/>
      <c r="K14" s="736"/>
    </row>
    <row r="15" spans="1:11" ht="17.25" customHeight="1">
      <c r="A15" s="661"/>
      <c r="B15" s="662"/>
      <c r="C15" s="663"/>
      <c r="D15" s="19" t="s">
        <v>27</v>
      </c>
      <c r="E15" s="738" t="str">
        <f>①海外セミナー実施希望申込書!F12</f>
        <v>AOTS Co., Ltd.</v>
      </c>
      <c r="F15" s="738"/>
      <c r="G15" s="738"/>
      <c r="H15" s="738"/>
      <c r="I15" s="738"/>
      <c r="J15" s="738"/>
      <c r="K15" s="739"/>
    </row>
    <row r="16" spans="1:11" ht="17.25" customHeight="1">
      <c r="A16" s="641" t="s">
        <v>99</v>
      </c>
      <c r="B16" s="642"/>
      <c r="C16" s="660"/>
      <c r="D16" s="741" t="str">
        <f>①海外セミナー実施希望申込書!F13</f>
        <v>〒120-8534</v>
      </c>
      <c r="E16" s="741"/>
      <c r="F16" s="741"/>
      <c r="G16" s="741"/>
      <c r="H16" s="741"/>
      <c r="I16" s="741"/>
      <c r="J16" s="741"/>
      <c r="K16" s="741"/>
    </row>
    <row r="17" spans="1:11" ht="17.25" customHeight="1">
      <c r="A17" s="661"/>
      <c r="B17" s="662"/>
      <c r="C17" s="663"/>
      <c r="D17" s="742" t="str">
        <f>①海外セミナー実施希望申込書!F14</f>
        <v>東京都足立区千住東1-30-1</v>
      </c>
      <c r="E17" s="742"/>
      <c r="F17" s="742"/>
      <c r="G17" s="742"/>
      <c r="H17" s="742"/>
      <c r="I17" s="742"/>
      <c r="J17" s="742"/>
      <c r="K17" s="742"/>
    </row>
    <row r="18" spans="1:11" ht="17.25" customHeight="1">
      <c r="A18" s="643"/>
      <c r="B18" s="644"/>
      <c r="C18" s="664"/>
      <c r="D18" s="743"/>
      <c r="E18" s="743"/>
      <c r="F18" s="743"/>
      <c r="G18" s="743"/>
      <c r="H18" s="743"/>
      <c r="I18" s="743"/>
      <c r="J18" s="743"/>
      <c r="K18" s="743"/>
    </row>
    <row r="19" spans="1:11" ht="17.25" customHeight="1">
      <c r="A19" s="641" t="s">
        <v>100</v>
      </c>
      <c r="B19" s="660"/>
      <c r="C19" s="32" t="s">
        <v>101</v>
      </c>
      <c r="D19" s="744" t="str">
        <f>①海外セミナー実施希望申込書!F16</f>
        <v>代表取締役</v>
      </c>
      <c r="E19" s="744"/>
      <c r="F19" s="744"/>
      <c r="G19" s="744"/>
      <c r="H19" s="744"/>
      <c r="I19" s="744"/>
      <c r="J19" s="744"/>
      <c r="K19" s="744"/>
    </row>
    <row r="20" spans="1:11" ht="17.25" customHeight="1">
      <c r="A20" s="643"/>
      <c r="B20" s="664"/>
      <c r="C20" s="33" t="s">
        <v>102</v>
      </c>
      <c r="D20" s="745" t="str">
        <f>①海外セミナー実施希望申込書!F17</f>
        <v>田中　太郎</v>
      </c>
      <c r="E20" s="738"/>
      <c r="F20" s="738"/>
      <c r="G20" s="738"/>
      <c r="H20" s="738"/>
      <c r="I20" s="738"/>
      <c r="J20" s="746" t="s">
        <v>272</v>
      </c>
      <c r="K20" s="747"/>
    </row>
    <row r="21" spans="1:11" ht="17.25" customHeight="1">
      <c r="A21" s="641" t="s">
        <v>103</v>
      </c>
      <c r="B21" s="660"/>
      <c r="C21" s="34" t="s">
        <v>104</v>
      </c>
      <c r="D21" s="744" t="str">
        <f>①海外セミナー実施希望申込書!F19</f>
        <v>製造本部　製造第1課　課長</v>
      </c>
      <c r="E21" s="744"/>
      <c r="F21" s="744"/>
      <c r="G21" s="744"/>
      <c r="H21" s="744"/>
      <c r="I21" s="744"/>
      <c r="J21" s="744"/>
      <c r="K21" s="744"/>
    </row>
    <row r="22" spans="1:11" ht="17.25" customHeight="1">
      <c r="A22" s="661"/>
      <c r="B22" s="663"/>
      <c r="C22" s="35" t="s">
        <v>102</v>
      </c>
      <c r="D22" s="737" t="str">
        <f>①海外セミナー実施希望申込書!F20</f>
        <v>山田　二郎</v>
      </c>
      <c r="E22" s="737"/>
      <c r="F22" s="737"/>
      <c r="G22" s="737"/>
      <c r="H22" s="737"/>
      <c r="I22" s="737"/>
      <c r="J22" s="737"/>
      <c r="K22" s="737"/>
    </row>
    <row r="23" spans="1:11" ht="17.25" customHeight="1">
      <c r="A23" s="661"/>
      <c r="B23" s="663"/>
      <c r="C23" s="36" t="s">
        <v>115</v>
      </c>
      <c r="D23" s="732" t="s">
        <v>343</v>
      </c>
      <c r="E23" s="732"/>
      <c r="F23" s="732"/>
      <c r="G23" s="732"/>
      <c r="H23" s="732"/>
      <c r="I23" s="732"/>
      <c r="J23" s="732"/>
      <c r="K23" s="732"/>
    </row>
    <row r="24" spans="1:11" ht="17.25" customHeight="1">
      <c r="A24" s="661"/>
      <c r="B24" s="663"/>
      <c r="C24" s="727" t="s">
        <v>307</v>
      </c>
      <c r="D24" s="733" t="s">
        <v>116</v>
      </c>
      <c r="E24" s="733"/>
      <c r="F24" s="733"/>
      <c r="G24" s="733"/>
      <c r="H24" s="733"/>
      <c r="I24" s="733"/>
      <c r="J24" s="733"/>
      <c r="K24" s="733"/>
    </row>
    <row r="25" spans="1:11" ht="17.25" customHeight="1">
      <c r="A25" s="661"/>
      <c r="B25" s="663"/>
      <c r="C25" s="728"/>
      <c r="D25" s="734"/>
      <c r="E25" s="734"/>
      <c r="F25" s="734"/>
      <c r="G25" s="734"/>
      <c r="H25" s="734"/>
      <c r="I25" s="734"/>
      <c r="J25" s="734"/>
      <c r="K25" s="734"/>
    </row>
    <row r="26" spans="1:11" ht="17.25" customHeight="1">
      <c r="A26" s="661"/>
      <c r="B26" s="663"/>
      <c r="C26" s="35" t="s">
        <v>105</v>
      </c>
      <c r="D26" s="737" t="str">
        <f>①海外セミナー実施希望申込書!G21</f>
        <v>03-xxxx-xxxx</v>
      </c>
      <c r="E26" s="737"/>
      <c r="F26" s="737"/>
      <c r="G26" s="737"/>
      <c r="H26" s="737"/>
      <c r="I26" s="737"/>
      <c r="J26" s="737"/>
      <c r="K26" s="737"/>
    </row>
    <row r="27" spans="1:11" ht="17.25" customHeight="1">
      <c r="A27" s="661"/>
      <c r="B27" s="663"/>
      <c r="C27" s="36" t="s">
        <v>106</v>
      </c>
      <c r="D27" s="740" t="str">
        <f>①海外セミナー実施希望申込書!J21</f>
        <v>03-xxxx-xxxx</v>
      </c>
      <c r="E27" s="740"/>
      <c r="F27" s="740"/>
      <c r="G27" s="740"/>
      <c r="H27" s="740"/>
      <c r="I27" s="740"/>
      <c r="J27" s="740"/>
      <c r="K27" s="740"/>
    </row>
    <row r="28" spans="1:11" ht="17.25" customHeight="1">
      <c r="A28" s="643"/>
      <c r="B28" s="664"/>
      <c r="C28" s="37" t="s">
        <v>107</v>
      </c>
      <c r="D28" s="749" t="str">
        <f>①海外セミナー実施希望申込書!G22</f>
        <v>yamada@aots.co.jp</v>
      </c>
      <c r="E28" s="749"/>
      <c r="F28" s="749"/>
      <c r="G28" s="749"/>
      <c r="H28" s="749"/>
      <c r="I28" s="749"/>
      <c r="J28" s="749"/>
      <c r="K28" s="749"/>
    </row>
    <row r="30" spans="1:11" ht="17.25" customHeight="1">
      <c r="A30" s="641" t="s">
        <v>108</v>
      </c>
      <c r="B30" s="660"/>
      <c r="C30" s="150">
        <v>0</v>
      </c>
      <c r="D30" s="658" t="s">
        <v>112</v>
      </c>
      <c r="E30" s="659"/>
      <c r="F30" s="750">
        <v>0</v>
      </c>
      <c r="G30" s="750"/>
      <c r="H30" s="631" t="s">
        <v>113</v>
      </c>
      <c r="I30" s="631"/>
      <c r="J30" s="751">
        <v>0</v>
      </c>
      <c r="K30" s="751"/>
    </row>
    <row r="31" spans="1:11" ht="17.25" customHeight="1">
      <c r="A31" s="658" t="s">
        <v>982</v>
      </c>
      <c r="B31" s="659"/>
      <c r="C31" s="724" t="str">
        <f>①海外セミナー実施希望申込書!F18</f>
        <v>☑日本の法人格を有する企業・団体</v>
      </c>
      <c r="D31" s="725"/>
      <c r="E31" s="725"/>
      <c r="F31" s="725"/>
      <c r="G31" s="725"/>
      <c r="H31" s="725"/>
      <c r="I31" s="725"/>
      <c r="J31" s="725"/>
      <c r="K31" s="726"/>
    </row>
    <row r="32" spans="1:11" ht="17.25" customHeight="1">
      <c r="A32" s="658" t="s">
        <v>109</v>
      </c>
      <c r="B32" s="659"/>
      <c r="C32" s="748"/>
      <c r="D32" s="748"/>
      <c r="E32" s="748"/>
      <c r="F32" s="748"/>
      <c r="G32" s="748"/>
      <c r="H32" s="748"/>
      <c r="I32" s="748"/>
      <c r="J32" s="748"/>
      <c r="K32" s="748"/>
    </row>
    <row r="33" spans="1:11" ht="17.25" customHeight="1">
      <c r="A33" s="658" t="s">
        <v>110</v>
      </c>
      <c r="B33" s="659"/>
      <c r="C33" s="748"/>
      <c r="D33" s="748"/>
      <c r="E33" s="748"/>
      <c r="F33" s="748"/>
      <c r="G33" s="748"/>
      <c r="H33" s="748"/>
      <c r="I33" s="748"/>
      <c r="J33" s="748"/>
      <c r="K33" s="748"/>
    </row>
    <row r="34" spans="1:11" ht="17.25" customHeight="1">
      <c r="A34" s="643" t="s">
        <v>111</v>
      </c>
      <c r="B34" s="664"/>
      <c r="C34" s="748"/>
      <c r="D34" s="748"/>
      <c r="E34" s="748"/>
      <c r="F34" s="748"/>
      <c r="G34" s="748"/>
      <c r="H34" s="748"/>
      <c r="I34" s="748"/>
      <c r="J34" s="748"/>
      <c r="K34" s="748"/>
    </row>
    <row r="36" spans="1:11" ht="17.25" customHeight="1">
      <c r="A36" s="20" t="s">
        <v>385</v>
      </c>
      <c r="B36" s="3" t="s">
        <v>433</v>
      </c>
    </row>
    <row r="37" spans="1:11" ht="17.25" customHeight="1">
      <c r="A37" s="20" t="s">
        <v>11</v>
      </c>
      <c r="B37" s="3" t="s">
        <v>835</v>
      </c>
    </row>
    <row r="38" spans="1:11" ht="17.25" customHeight="1">
      <c r="A38" s="20" t="s">
        <v>618</v>
      </c>
      <c r="B38" s="3" t="s">
        <v>623</v>
      </c>
    </row>
    <row r="39" spans="1:11" ht="17.25" customHeight="1">
      <c r="A39" s="20" t="s">
        <v>619</v>
      </c>
      <c r="B39" s="3" t="s">
        <v>624</v>
      </c>
    </row>
    <row r="40" spans="1:11" ht="17.25" customHeight="1">
      <c r="A40" s="20" t="s">
        <v>620</v>
      </c>
      <c r="B40" s="3" t="s">
        <v>858</v>
      </c>
    </row>
    <row r="41" spans="1:11" ht="17.25" customHeight="1">
      <c r="A41" s="20" t="s">
        <v>621</v>
      </c>
      <c r="B41" s="3" t="s">
        <v>816</v>
      </c>
    </row>
    <row r="42" spans="1:11" ht="17.25" customHeight="1">
      <c r="A42" s="20" t="s">
        <v>622</v>
      </c>
      <c r="B42" s="3" t="s">
        <v>625</v>
      </c>
    </row>
  </sheetData>
  <mergeCells count="38">
    <mergeCell ref="A33:B33"/>
    <mergeCell ref="A34:B34"/>
    <mergeCell ref="D20:I20"/>
    <mergeCell ref="J20:K20"/>
    <mergeCell ref="C34:K34"/>
    <mergeCell ref="A21:B28"/>
    <mergeCell ref="A30:B30"/>
    <mergeCell ref="A32:B32"/>
    <mergeCell ref="D28:K28"/>
    <mergeCell ref="F30:G30"/>
    <mergeCell ref="J30:K30"/>
    <mergeCell ref="H30:I30"/>
    <mergeCell ref="C32:K32"/>
    <mergeCell ref="C33:K33"/>
    <mergeCell ref="D21:K21"/>
    <mergeCell ref="D26:K26"/>
    <mergeCell ref="E15:K15"/>
    <mergeCell ref="D27:K27"/>
    <mergeCell ref="D30:E30"/>
    <mergeCell ref="D16:K16"/>
    <mergeCell ref="D17:K18"/>
    <mergeCell ref="D19:K19"/>
    <mergeCell ref="A31:B31"/>
    <mergeCell ref="C31:K31"/>
    <mergeCell ref="C24:C25"/>
    <mergeCell ref="A1:K1"/>
    <mergeCell ref="J3:K3"/>
    <mergeCell ref="A6:K6"/>
    <mergeCell ref="A7:K7"/>
    <mergeCell ref="A9:K10"/>
    <mergeCell ref="A12:K12"/>
    <mergeCell ref="D23:K23"/>
    <mergeCell ref="D24:K25"/>
    <mergeCell ref="A14:C15"/>
    <mergeCell ref="A16:C18"/>
    <mergeCell ref="A19:B20"/>
    <mergeCell ref="E14:K14"/>
    <mergeCell ref="D22:K22"/>
  </mergeCells>
  <phoneticPr fontId="1"/>
  <printOptions horizontalCentered="1"/>
  <pageMargins left="0.51181102362204722" right="0.51181102362204722" top="0.74803149606299213" bottom="0.55118110236220474" header="0.31496062992125984" footer="0.31496062992125984"/>
  <pageSetup paperSize="9" orientation="portrait" blackAndWhite="1"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32F77-DFC3-4C9C-A55E-78F56DE1CB2A}">
  <sheetPr>
    <tabColor theme="4" tint="0.59999389629810485"/>
    <pageSetUpPr fitToPage="1"/>
  </sheetPr>
  <dimension ref="A1:K56"/>
  <sheetViews>
    <sheetView showGridLines="0" view="pageBreakPreview" zoomScaleNormal="100" zoomScaleSheetLayoutView="100" workbookViewId="0">
      <selection activeCell="C52" sqref="C52:K53"/>
    </sheetView>
  </sheetViews>
  <sheetFormatPr defaultColWidth="9" defaultRowHeight="13.5"/>
  <cols>
    <col min="1" max="1" width="5.25" style="3" customWidth="1"/>
    <col min="2" max="2" width="3.375" style="3" customWidth="1"/>
    <col min="3" max="4" width="3.75" style="3" customWidth="1"/>
    <col min="5" max="9" width="9" style="3"/>
    <col min="10" max="10" width="16.875" style="3" customWidth="1"/>
    <col min="11" max="11" width="7.5" style="3" customWidth="1"/>
    <col min="12" max="16384" width="9" style="3"/>
  </cols>
  <sheetData>
    <row r="1" spans="1:11">
      <c r="K1" s="396" t="s">
        <v>402</v>
      </c>
    </row>
    <row r="2" spans="1:11">
      <c r="A2" s="662" t="s">
        <v>739</v>
      </c>
      <c r="B2" s="761"/>
      <c r="C2" s="761"/>
      <c r="D2" s="761"/>
      <c r="E2" s="761"/>
      <c r="F2" s="761"/>
      <c r="G2" s="761"/>
      <c r="H2" s="761"/>
      <c r="I2" s="761"/>
      <c r="J2" s="761"/>
      <c r="K2" s="761"/>
    </row>
    <row r="3" spans="1:11">
      <c r="A3" s="397"/>
      <c r="B3" s="397"/>
      <c r="C3" s="397"/>
      <c r="D3" s="397"/>
      <c r="E3" s="397"/>
      <c r="F3" s="397"/>
      <c r="G3" s="397"/>
      <c r="H3" s="397"/>
      <c r="I3" s="397"/>
      <c r="J3" s="397"/>
      <c r="K3" s="397"/>
    </row>
    <row r="4" spans="1:11">
      <c r="A4" s="3" t="s">
        <v>386</v>
      </c>
    </row>
    <row r="5" spans="1:11">
      <c r="A5" s="3" t="s">
        <v>37</v>
      </c>
    </row>
    <row r="6" spans="1:11">
      <c r="I6" s="762">
        <v>44652</v>
      </c>
      <c r="J6" s="763"/>
      <c r="K6" s="203"/>
    </row>
    <row r="8" spans="1:11" ht="17.25">
      <c r="A8" s="599" t="s">
        <v>387</v>
      </c>
      <c r="B8" s="764"/>
      <c r="C8" s="764"/>
      <c r="D8" s="764"/>
      <c r="E8" s="764"/>
      <c r="F8" s="764"/>
      <c r="G8" s="764"/>
      <c r="H8" s="764"/>
      <c r="I8" s="764"/>
      <c r="J8" s="765"/>
      <c r="K8" s="765"/>
    </row>
    <row r="10" spans="1:11">
      <c r="B10" s="3" t="s">
        <v>740</v>
      </c>
    </row>
    <row r="11" spans="1:11">
      <c r="B11" s="3" t="s">
        <v>701</v>
      </c>
    </row>
    <row r="12" spans="1:11">
      <c r="B12" s="3" t="s">
        <v>702</v>
      </c>
    </row>
    <row r="13" spans="1:11">
      <c r="B13" s="3" t="s">
        <v>703</v>
      </c>
    </row>
    <row r="15" spans="1:11" ht="37.5" customHeight="1">
      <c r="B15" s="631" t="s">
        <v>388</v>
      </c>
      <c r="C15" s="631"/>
      <c r="D15" s="631"/>
      <c r="E15" s="766"/>
      <c r="F15" s="758" t="s">
        <v>349</v>
      </c>
      <c r="G15" s="759"/>
      <c r="H15" s="759"/>
      <c r="I15" s="759"/>
      <c r="J15" s="759"/>
    </row>
    <row r="16" spans="1:11" ht="37.5" customHeight="1">
      <c r="B16" s="641" t="s">
        <v>100</v>
      </c>
      <c r="C16" s="753"/>
      <c r="D16" s="754"/>
      <c r="E16" s="57" t="s">
        <v>389</v>
      </c>
      <c r="F16" s="758" t="s">
        <v>351</v>
      </c>
      <c r="G16" s="759"/>
      <c r="H16" s="759"/>
      <c r="I16" s="759"/>
      <c r="J16" s="759"/>
    </row>
    <row r="17" spans="2:10" ht="37.5" customHeight="1">
      <c r="B17" s="755"/>
      <c r="C17" s="756"/>
      <c r="D17" s="757"/>
      <c r="E17" s="57" t="s">
        <v>29</v>
      </c>
      <c r="F17" s="758" t="s">
        <v>352</v>
      </c>
      <c r="G17" s="759"/>
      <c r="H17" s="760"/>
      <c r="I17" s="66"/>
      <c r="J17" s="398" t="s">
        <v>272</v>
      </c>
    </row>
    <row r="19" spans="2:10">
      <c r="B19" s="3" t="s">
        <v>390</v>
      </c>
    </row>
    <row r="20" spans="2:10" ht="12" customHeight="1"/>
    <row r="21" spans="2:10">
      <c r="B21" s="3" t="s">
        <v>391</v>
      </c>
    </row>
    <row r="22" spans="2:10">
      <c r="C22" s="399" t="s">
        <v>75</v>
      </c>
      <c r="D22" s="3" t="s">
        <v>392</v>
      </c>
    </row>
    <row r="23" spans="2:10">
      <c r="C23" s="399" t="s">
        <v>140</v>
      </c>
      <c r="D23" s="3" t="s">
        <v>393</v>
      </c>
    </row>
    <row r="24" spans="2:10" ht="9.9499999999999993" customHeight="1"/>
    <row r="25" spans="2:10">
      <c r="B25" s="3" t="s">
        <v>704</v>
      </c>
    </row>
    <row r="26" spans="2:10">
      <c r="C26" s="399" t="s">
        <v>75</v>
      </c>
      <c r="D26" s="3" t="s">
        <v>705</v>
      </c>
    </row>
    <row r="27" spans="2:10">
      <c r="D27" s="3" t="s">
        <v>706</v>
      </c>
    </row>
    <row r="28" spans="2:10">
      <c r="D28" s="3" t="s">
        <v>707</v>
      </c>
    </row>
    <row r="29" spans="2:10">
      <c r="D29" s="3" t="s">
        <v>708</v>
      </c>
    </row>
    <row r="30" spans="2:10">
      <c r="D30" s="3" t="s">
        <v>709</v>
      </c>
    </row>
    <row r="31" spans="2:10" ht="9.9499999999999993" customHeight="1"/>
    <row r="32" spans="2:10">
      <c r="B32" s="3" t="s">
        <v>394</v>
      </c>
    </row>
    <row r="33" spans="2:7">
      <c r="C33" s="399" t="s">
        <v>140</v>
      </c>
      <c r="D33" s="3" t="s">
        <v>395</v>
      </c>
    </row>
    <row r="34" spans="2:7">
      <c r="C34" s="399" t="s">
        <v>140</v>
      </c>
      <c r="D34" s="3" t="s">
        <v>396</v>
      </c>
    </row>
    <row r="35" spans="2:7" ht="9.9499999999999993" customHeight="1"/>
    <row r="36" spans="2:7">
      <c r="B36" s="3" t="s">
        <v>710</v>
      </c>
    </row>
    <row r="37" spans="2:7">
      <c r="C37" s="3" t="s">
        <v>711</v>
      </c>
    </row>
    <row r="38" spans="2:7">
      <c r="C38" s="399" t="s">
        <v>140</v>
      </c>
      <c r="D38" s="3" t="s">
        <v>712</v>
      </c>
    </row>
    <row r="39" spans="2:7">
      <c r="D39" s="399" t="s">
        <v>140</v>
      </c>
      <c r="E39" s="3" t="s">
        <v>713</v>
      </c>
    </row>
    <row r="40" spans="2:7">
      <c r="D40" s="399" t="s">
        <v>140</v>
      </c>
      <c r="E40" s="3" t="s">
        <v>714</v>
      </c>
    </row>
    <row r="41" spans="2:7">
      <c r="E41" s="3" t="s">
        <v>715</v>
      </c>
    </row>
    <row r="42" spans="2:7">
      <c r="E42" s="3" t="s">
        <v>716</v>
      </c>
    </row>
    <row r="43" spans="2:7" ht="6" customHeight="1"/>
    <row r="44" spans="2:7">
      <c r="E44" s="3" t="s">
        <v>717</v>
      </c>
      <c r="F44" s="400"/>
      <c r="G44" s="3" t="s">
        <v>718</v>
      </c>
    </row>
    <row r="45" spans="2:7">
      <c r="E45" s="3" t="s">
        <v>719</v>
      </c>
      <c r="F45" s="400"/>
      <c r="G45" s="3" t="s">
        <v>718</v>
      </c>
    </row>
    <row r="46" spans="2:7">
      <c r="E46" s="3" t="s">
        <v>720</v>
      </c>
      <c r="F46" s="400"/>
      <c r="G46" s="3" t="s">
        <v>718</v>
      </c>
    </row>
    <row r="47" spans="2:7" ht="6" customHeight="1"/>
    <row r="48" spans="2:7">
      <c r="E48" s="3" t="s">
        <v>721</v>
      </c>
    </row>
    <row r="49" spans="2:11">
      <c r="E49" s="3" t="s">
        <v>722</v>
      </c>
    </row>
    <row r="50" spans="2:11" ht="6" customHeight="1"/>
    <row r="51" spans="2:11">
      <c r="B51" s="3" t="s">
        <v>398</v>
      </c>
    </row>
    <row r="52" spans="2:11">
      <c r="B52" s="3" t="s">
        <v>399</v>
      </c>
      <c r="C52" s="752" t="s">
        <v>933</v>
      </c>
      <c r="D52" s="752"/>
      <c r="E52" s="752"/>
      <c r="F52" s="752"/>
      <c r="G52" s="752"/>
      <c r="H52" s="752"/>
      <c r="I52" s="752"/>
      <c r="J52" s="752"/>
      <c r="K52" s="752"/>
    </row>
    <row r="53" spans="2:11">
      <c r="C53" s="752"/>
      <c r="D53" s="752"/>
      <c r="E53" s="752"/>
      <c r="F53" s="752"/>
      <c r="G53" s="752"/>
      <c r="H53" s="752"/>
      <c r="I53" s="752"/>
      <c r="J53" s="752"/>
      <c r="K53" s="752"/>
    </row>
    <row r="54" spans="2:11">
      <c r="B54" s="3" t="s">
        <v>399</v>
      </c>
      <c r="C54" s="3" t="s">
        <v>400</v>
      </c>
    </row>
    <row r="55" spans="2:11">
      <c r="C55" s="3" t="s">
        <v>401</v>
      </c>
    </row>
    <row r="56" spans="2:11">
      <c r="J56" s="4" t="s">
        <v>397</v>
      </c>
    </row>
  </sheetData>
  <mergeCells count="9">
    <mergeCell ref="C52:K53"/>
    <mergeCell ref="B16:D17"/>
    <mergeCell ref="F16:J16"/>
    <mergeCell ref="F17:H17"/>
    <mergeCell ref="A2:K2"/>
    <mergeCell ref="I6:J6"/>
    <mergeCell ref="A8:K8"/>
    <mergeCell ref="B15:E15"/>
    <mergeCell ref="F15:J15"/>
  </mergeCells>
  <phoneticPr fontId="1"/>
  <dataValidations count="1">
    <dataValidation type="list" allowBlank="1" showInputMessage="1" showErrorMessage="1" errorTitle="入力エラー" error="プルダウンより選択してください。" sqref="C26 C33:C34 C38 C22:C23 D39:D40" xr:uid="{B320E166-B6DE-4A4A-8250-D3770D2B8BBF}">
      <formula1>"□,☑"</formula1>
    </dataValidation>
  </dataValidations>
  <printOptions horizontalCentered="1"/>
  <pageMargins left="0.70866141732283472" right="0.70866141732283472" top="0.74803149606299213" bottom="0.55118110236220474" header="0.31496062992125984" footer="0.31496062992125984"/>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59999389629810485"/>
  </sheetPr>
  <dimension ref="A2:S119"/>
  <sheetViews>
    <sheetView showGridLines="0" showZeros="0" view="pageBreakPreview" zoomScale="85" zoomScaleNormal="100" zoomScaleSheetLayoutView="85" workbookViewId="0">
      <selection activeCell="V97" sqref="V97"/>
    </sheetView>
  </sheetViews>
  <sheetFormatPr defaultColWidth="9" defaultRowHeight="17.25" customHeight="1"/>
  <cols>
    <col min="1" max="1" width="6.375" style="3" bestFit="1" customWidth="1"/>
    <col min="2" max="2" width="3.5" style="3" bestFit="1" customWidth="1"/>
    <col min="3" max="3" width="3.5" style="3" customWidth="1"/>
    <col min="4" max="5" width="7" style="3" customWidth="1"/>
    <col min="6" max="6" width="4.5" style="3" customWidth="1"/>
    <col min="7" max="7" width="3.375" style="3" customWidth="1"/>
    <col min="8" max="8" width="8.375" style="3" customWidth="1"/>
    <col min="9" max="9" width="4.5" style="3" customWidth="1"/>
    <col min="10" max="10" width="3.375" style="3" bestFit="1" customWidth="1"/>
    <col min="11" max="11" width="3.375" style="3" customWidth="1"/>
    <col min="12" max="12" width="3.375" style="3" bestFit="1" customWidth="1"/>
    <col min="13" max="13" width="4.875" style="3" customWidth="1"/>
    <col min="14" max="14" width="3.375" style="3" bestFit="1" customWidth="1"/>
    <col min="15" max="16" width="9" style="3"/>
    <col min="17" max="18" width="7.125" style="3" customWidth="1"/>
    <col min="19" max="19" width="5.5" style="3" customWidth="1"/>
    <col min="20" max="16384" width="9" style="3"/>
  </cols>
  <sheetData>
    <row r="2" spans="1:19" ht="17.25" customHeight="1">
      <c r="A2" s="599" t="s">
        <v>835</v>
      </c>
      <c r="B2" s="599"/>
      <c r="C2" s="599"/>
      <c r="D2" s="599"/>
      <c r="E2" s="599"/>
      <c r="F2" s="599"/>
      <c r="G2" s="599"/>
      <c r="H2" s="599"/>
      <c r="I2" s="599"/>
      <c r="J2" s="599"/>
      <c r="K2" s="599"/>
      <c r="L2" s="599"/>
      <c r="M2" s="599"/>
      <c r="N2" s="599"/>
      <c r="O2" s="599"/>
      <c r="P2" s="599"/>
      <c r="Q2" s="599"/>
      <c r="R2" s="599"/>
      <c r="S2" s="599"/>
    </row>
    <row r="4" spans="1:19" ht="17.25" customHeight="1">
      <c r="A4" s="857" t="s">
        <v>98</v>
      </c>
      <c r="B4" s="857"/>
      <c r="C4" s="857"/>
      <c r="D4" s="857"/>
      <c r="E4" s="857"/>
      <c r="F4" s="56" t="s">
        <v>123</v>
      </c>
      <c r="G4" s="805" t="str">
        <f>①海外セミナー実施希望申込書!F11</f>
        <v>株式会社AOTS</v>
      </c>
      <c r="H4" s="805"/>
      <c r="I4" s="805"/>
      <c r="J4" s="805"/>
      <c r="K4" s="805"/>
      <c r="L4" s="805"/>
      <c r="M4" s="805"/>
      <c r="N4" s="805"/>
      <c r="O4" s="805"/>
      <c r="P4" s="805"/>
      <c r="Q4" s="806"/>
      <c r="R4" s="851" t="s">
        <v>168</v>
      </c>
      <c r="S4" s="851"/>
    </row>
    <row r="5" spans="1:19" ht="17.25" customHeight="1">
      <c r="A5" s="858"/>
      <c r="B5" s="858"/>
      <c r="C5" s="858"/>
      <c r="D5" s="858"/>
      <c r="E5" s="858"/>
      <c r="F5" s="46" t="s">
        <v>125</v>
      </c>
      <c r="G5" s="803" t="str">
        <f>①海外セミナー実施希望申込書!F12</f>
        <v>AOTS Co., Ltd.</v>
      </c>
      <c r="H5" s="803"/>
      <c r="I5" s="803"/>
      <c r="J5" s="803"/>
      <c r="K5" s="803"/>
      <c r="L5" s="803"/>
      <c r="M5" s="803"/>
      <c r="N5" s="803"/>
      <c r="O5" s="803"/>
      <c r="P5" s="803"/>
      <c r="Q5" s="804"/>
      <c r="R5" s="852" t="str">
        <f>①海外セミナー実施希望申込書!J7</f>
        <v>海外セミナー</v>
      </c>
      <c r="S5" s="852"/>
    </row>
    <row r="6" spans="1:19" ht="17.25" customHeight="1">
      <c r="A6" s="68" t="s">
        <v>122</v>
      </c>
      <c r="B6" s="781" t="s">
        <v>791</v>
      </c>
      <c r="C6" s="781"/>
      <c r="D6" s="781"/>
      <c r="E6" s="782"/>
      <c r="F6" s="60" t="s">
        <v>123</v>
      </c>
      <c r="G6" s="805" t="str">
        <f>①海外セミナー実施希望申込書!E25</f>
        <v>インドネシア・ジャカルタ</v>
      </c>
      <c r="H6" s="805"/>
      <c r="I6" s="805"/>
      <c r="J6" s="805"/>
      <c r="K6" s="805"/>
      <c r="L6" s="805"/>
      <c r="M6" s="805"/>
      <c r="N6" s="805"/>
      <c r="O6" s="805"/>
      <c r="P6" s="805"/>
      <c r="Q6" s="805"/>
      <c r="R6" s="805"/>
      <c r="S6" s="806"/>
    </row>
    <row r="7" spans="1:19" ht="17.25" customHeight="1">
      <c r="A7" s="48"/>
      <c r="B7" s="25"/>
      <c r="C7" s="25"/>
      <c r="D7" s="25"/>
      <c r="E7" s="67"/>
      <c r="F7" s="43" t="s">
        <v>125</v>
      </c>
      <c r="G7" s="803" t="str">
        <f>①海外セミナー実施希望申込書!E26</f>
        <v>Indonesia, Jakarta</v>
      </c>
      <c r="H7" s="803"/>
      <c r="I7" s="803"/>
      <c r="J7" s="803"/>
      <c r="K7" s="803"/>
      <c r="L7" s="803"/>
      <c r="M7" s="803"/>
      <c r="N7" s="803"/>
      <c r="O7" s="803"/>
      <c r="P7" s="803"/>
      <c r="Q7" s="803"/>
      <c r="R7" s="803"/>
      <c r="S7" s="804"/>
    </row>
    <row r="8" spans="1:19" ht="17.25" customHeight="1">
      <c r="A8" s="68" t="s">
        <v>126</v>
      </c>
      <c r="B8" s="781" t="s">
        <v>792</v>
      </c>
      <c r="C8" s="781"/>
      <c r="D8" s="781"/>
      <c r="E8" s="782"/>
      <c r="F8" s="859" t="s">
        <v>123</v>
      </c>
      <c r="G8" s="807" t="str">
        <f>①海外セミナー実施希望申込書!C31</f>
        <v>現場リーダーのための5Sの基本と生産管理研修</v>
      </c>
      <c r="H8" s="807"/>
      <c r="I8" s="807"/>
      <c r="J8" s="807"/>
      <c r="K8" s="807"/>
      <c r="L8" s="807"/>
      <c r="M8" s="807"/>
      <c r="N8" s="807"/>
      <c r="O8" s="807"/>
      <c r="P8" s="807"/>
      <c r="Q8" s="807"/>
      <c r="R8" s="807"/>
      <c r="S8" s="808"/>
    </row>
    <row r="9" spans="1:19" ht="17.25" customHeight="1">
      <c r="A9" s="48"/>
      <c r="B9" s="25"/>
      <c r="C9" s="25"/>
      <c r="D9" s="25"/>
      <c r="E9" s="67"/>
      <c r="F9" s="860"/>
      <c r="G9" s="809"/>
      <c r="H9" s="809"/>
      <c r="I9" s="809"/>
      <c r="J9" s="809"/>
      <c r="K9" s="809"/>
      <c r="L9" s="809"/>
      <c r="M9" s="809"/>
      <c r="N9" s="809"/>
      <c r="O9" s="809"/>
      <c r="P9" s="809"/>
      <c r="Q9" s="809"/>
      <c r="R9" s="809"/>
      <c r="S9" s="810"/>
    </row>
    <row r="10" spans="1:19" ht="17.25" customHeight="1">
      <c r="A10" s="48"/>
      <c r="B10" s="25"/>
      <c r="C10" s="25"/>
      <c r="D10" s="25"/>
      <c r="E10" s="67"/>
      <c r="F10" s="784" t="s">
        <v>125</v>
      </c>
      <c r="G10" s="811" t="str">
        <f>①海外セミナー実施希望申込書!C33</f>
        <v>5S and Production Management Training for Leaders at a Manufacutruing Site</v>
      </c>
      <c r="H10" s="811"/>
      <c r="I10" s="811"/>
      <c r="J10" s="811"/>
      <c r="K10" s="811"/>
      <c r="L10" s="811"/>
      <c r="M10" s="811"/>
      <c r="N10" s="811"/>
      <c r="O10" s="811"/>
      <c r="P10" s="811"/>
      <c r="Q10" s="811"/>
      <c r="R10" s="811"/>
      <c r="S10" s="812"/>
    </row>
    <row r="11" spans="1:19" ht="17.25" customHeight="1">
      <c r="A11" s="51"/>
      <c r="B11" s="64"/>
      <c r="C11" s="64"/>
      <c r="D11" s="64"/>
      <c r="E11" s="65"/>
      <c r="F11" s="859"/>
      <c r="G11" s="813"/>
      <c r="H11" s="813"/>
      <c r="I11" s="813"/>
      <c r="J11" s="813"/>
      <c r="K11" s="813"/>
      <c r="L11" s="813"/>
      <c r="M11" s="813"/>
      <c r="N11" s="813"/>
      <c r="O11" s="813"/>
      <c r="P11" s="813"/>
      <c r="Q11" s="813"/>
      <c r="R11" s="813"/>
      <c r="S11" s="814"/>
    </row>
    <row r="12" spans="1:19" ht="17.25" customHeight="1">
      <c r="A12" s="69" t="s">
        <v>127</v>
      </c>
      <c r="B12" s="853" t="s">
        <v>836</v>
      </c>
      <c r="C12" s="854"/>
      <c r="D12" s="854"/>
      <c r="E12" s="854"/>
      <c r="F12" s="820"/>
      <c r="G12" s="820"/>
      <c r="H12" s="820"/>
      <c r="I12" s="820"/>
      <c r="J12" s="820"/>
      <c r="K12" s="820"/>
      <c r="L12" s="820"/>
      <c r="M12" s="820"/>
      <c r="N12" s="820"/>
      <c r="O12" s="820"/>
      <c r="P12" s="820"/>
      <c r="Q12" s="820"/>
      <c r="R12" s="820"/>
      <c r="S12" s="820"/>
    </row>
    <row r="13" spans="1:19" ht="17.25" customHeight="1">
      <c r="A13" s="50"/>
      <c r="B13" s="792"/>
      <c r="C13" s="792"/>
      <c r="D13" s="792"/>
      <c r="E13" s="792"/>
      <c r="F13" s="42" t="s">
        <v>175</v>
      </c>
      <c r="G13" s="792"/>
      <c r="H13" s="792"/>
      <c r="I13" s="792"/>
      <c r="J13" s="792"/>
      <c r="K13" s="45" t="s">
        <v>169</v>
      </c>
      <c r="L13" s="819">
        <v>5</v>
      </c>
      <c r="M13" s="819"/>
      <c r="N13" s="819"/>
      <c r="O13" s="43" t="s">
        <v>171</v>
      </c>
      <c r="P13" s="43"/>
      <c r="Q13" s="43"/>
      <c r="R13" s="43"/>
      <c r="S13" s="23"/>
    </row>
    <row r="14" spans="1:19" ht="17.25" customHeight="1">
      <c r="A14" s="26" t="s">
        <v>128</v>
      </c>
      <c r="B14" s="791" t="s">
        <v>837</v>
      </c>
      <c r="C14" s="820"/>
      <c r="D14" s="820"/>
      <c r="E14" s="820"/>
      <c r="F14" s="820"/>
      <c r="G14" s="820"/>
      <c r="H14" s="820"/>
      <c r="I14" s="820"/>
      <c r="J14" s="820"/>
      <c r="K14" s="820"/>
      <c r="L14" s="820"/>
      <c r="M14" s="820"/>
      <c r="N14" s="820"/>
      <c r="O14" s="820"/>
      <c r="P14" s="820"/>
      <c r="Q14" s="820"/>
      <c r="R14" s="820"/>
      <c r="S14" s="820"/>
    </row>
    <row r="15" spans="1:19" ht="17.25" customHeight="1">
      <c r="A15" s="50"/>
      <c r="B15" s="862">
        <f>①海外セミナー実施希望申込書!J25</f>
        <v>20</v>
      </c>
      <c r="C15" s="862"/>
      <c r="D15" s="862"/>
      <c r="E15" s="45"/>
      <c r="F15" s="815"/>
      <c r="G15" s="815"/>
      <c r="H15" s="816"/>
      <c r="I15" s="816"/>
      <c r="J15" s="816"/>
      <c r="K15" s="816"/>
      <c r="L15" s="816"/>
      <c r="M15" s="816"/>
      <c r="N15" s="816"/>
      <c r="O15" s="816"/>
      <c r="P15" s="816"/>
      <c r="Q15" s="816"/>
      <c r="R15" s="817"/>
      <c r="S15" s="23"/>
    </row>
    <row r="16" spans="1:19" s="207" customFormat="1" ht="17.25" customHeight="1">
      <c r="A16" s="518" t="s">
        <v>48</v>
      </c>
      <c r="B16" s="791" t="s">
        <v>838</v>
      </c>
      <c r="C16" s="820"/>
      <c r="D16" s="820"/>
      <c r="E16" s="820"/>
      <c r="F16" s="820"/>
      <c r="G16" s="820"/>
      <c r="H16" s="820"/>
      <c r="I16" s="820"/>
      <c r="J16" s="820"/>
      <c r="K16" s="820"/>
      <c r="L16" s="820"/>
      <c r="M16" s="820"/>
      <c r="N16" s="820"/>
      <c r="O16" s="820"/>
      <c r="P16" s="820"/>
      <c r="Q16" s="820"/>
      <c r="R16" s="820"/>
      <c r="S16" s="820"/>
    </row>
    <row r="17" spans="1:19" s="207" customFormat="1" ht="17.25" customHeight="1">
      <c r="A17" s="519"/>
      <c r="B17" s="520" t="s">
        <v>793</v>
      </c>
      <c r="C17" s="520"/>
      <c r="D17" s="520"/>
      <c r="E17" s="520"/>
      <c r="F17" s="520"/>
      <c r="G17" s="520"/>
      <c r="H17" s="520"/>
      <c r="I17" s="520"/>
      <c r="J17" s="520"/>
      <c r="K17" s="520"/>
      <c r="L17" s="520"/>
      <c r="M17" s="520"/>
      <c r="N17" s="520"/>
      <c r="O17" s="520"/>
      <c r="P17" s="520"/>
      <c r="Q17" s="520"/>
      <c r="R17" s="520"/>
      <c r="S17" s="517"/>
    </row>
    <row r="18" spans="1:19" s="207" customFormat="1" ht="17.25" customHeight="1">
      <c r="A18" s="521"/>
      <c r="B18" s="821">
        <f>①海外セミナー実施希望申込書!B37</f>
        <v>0</v>
      </c>
      <c r="C18" s="821"/>
      <c r="D18" s="821"/>
      <c r="E18" s="821"/>
      <c r="F18" s="821"/>
      <c r="G18" s="821"/>
      <c r="H18" s="821"/>
      <c r="I18" s="821"/>
      <c r="J18" s="821"/>
      <c r="K18" s="821"/>
      <c r="L18" s="821"/>
      <c r="M18" s="821"/>
      <c r="N18" s="821"/>
      <c r="O18" s="821"/>
      <c r="P18" s="821"/>
      <c r="Q18" s="821"/>
      <c r="R18" s="821"/>
      <c r="S18" s="822"/>
    </row>
    <row r="19" spans="1:19" s="207" customFormat="1" ht="17.25" customHeight="1">
      <c r="A19" s="519"/>
      <c r="B19" s="821"/>
      <c r="C19" s="821"/>
      <c r="D19" s="821"/>
      <c r="E19" s="821"/>
      <c r="F19" s="821"/>
      <c r="G19" s="821"/>
      <c r="H19" s="821"/>
      <c r="I19" s="821"/>
      <c r="J19" s="821"/>
      <c r="K19" s="821"/>
      <c r="L19" s="821"/>
      <c r="M19" s="821"/>
      <c r="N19" s="821"/>
      <c r="O19" s="821"/>
      <c r="P19" s="821"/>
      <c r="Q19" s="821"/>
      <c r="R19" s="821"/>
      <c r="S19" s="822"/>
    </row>
    <row r="20" spans="1:19" s="207" customFormat="1" ht="17.25" customHeight="1">
      <c r="A20" s="522"/>
      <c r="B20" s="821"/>
      <c r="C20" s="821"/>
      <c r="D20" s="821"/>
      <c r="E20" s="821"/>
      <c r="F20" s="821"/>
      <c r="G20" s="821"/>
      <c r="H20" s="821"/>
      <c r="I20" s="821"/>
      <c r="J20" s="821"/>
      <c r="K20" s="821"/>
      <c r="L20" s="821"/>
      <c r="M20" s="821"/>
      <c r="N20" s="821"/>
      <c r="O20" s="821"/>
      <c r="P20" s="821"/>
      <c r="Q20" s="821"/>
      <c r="R20" s="821"/>
      <c r="S20" s="822"/>
    </row>
    <row r="21" spans="1:19" s="207" customFormat="1" ht="17.25" customHeight="1">
      <c r="A21" s="521"/>
      <c r="B21" s="821"/>
      <c r="C21" s="821"/>
      <c r="D21" s="821"/>
      <c r="E21" s="821"/>
      <c r="F21" s="821"/>
      <c r="G21" s="821"/>
      <c r="H21" s="821"/>
      <c r="I21" s="821"/>
      <c r="J21" s="821"/>
      <c r="K21" s="821"/>
      <c r="L21" s="821"/>
      <c r="M21" s="821"/>
      <c r="N21" s="821"/>
      <c r="O21" s="821"/>
      <c r="P21" s="821"/>
      <c r="Q21" s="821"/>
      <c r="R21" s="821"/>
      <c r="S21" s="822"/>
    </row>
    <row r="22" spans="1:19" s="423" customFormat="1" ht="6.75" customHeight="1">
      <c r="A22" s="523"/>
      <c r="B22" s="524"/>
      <c r="C22" s="524"/>
      <c r="D22" s="524"/>
      <c r="E22" s="524"/>
      <c r="F22" s="524"/>
      <c r="G22" s="524"/>
      <c r="H22" s="524"/>
      <c r="I22" s="524"/>
      <c r="J22" s="524"/>
      <c r="K22" s="524"/>
      <c r="L22" s="524"/>
      <c r="M22" s="524"/>
      <c r="N22" s="524"/>
      <c r="O22" s="524"/>
      <c r="P22" s="524"/>
      <c r="Q22" s="524"/>
      <c r="R22" s="524"/>
      <c r="S22" s="525"/>
    </row>
    <row r="23" spans="1:19" s="207" customFormat="1" ht="17.25" customHeight="1">
      <c r="A23" s="519"/>
      <c r="B23" s="520" t="s">
        <v>839</v>
      </c>
      <c r="C23" s="520"/>
      <c r="D23" s="520"/>
      <c r="E23" s="520"/>
      <c r="F23" s="520"/>
      <c r="G23" s="520"/>
      <c r="H23" s="520"/>
      <c r="I23" s="520"/>
      <c r="J23" s="520"/>
      <c r="K23" s="520"/>
      <c r="L23" s="520"/>
      <c r="M23" s="520"/>
      <c r="N23" s="520"/>
      <c r="O23" s="520"/>
      <c r="P23" s="520"/>
      <c r="Q23" s="520"/>
      <c r="R23" s="520"/>
      <c r="S23" s="517"/>
    </row>
    <row r="24" spans="1:19" s="207" customFormat="1" ht="17.25" customHeight="1">
      <c r="A24" s="521"/>
      <c r="B24" s="821">
        <f>①海外セミナー実施希望申込書!B43</f>
        <v>0</v>
      </c>
      <c r="C24" s="821"/>
      <c r="D24" s="821"/>
      <c r="E24" s="821"/>
      <c r="F24" s="821"/>
      <c r="G24" s="821"/>
      <c r="H24" s="821"/>
      <c r="I24" s="821"/>
      <c r="J24" s="821"/>
      <c r="K24" s="821"/>
      <c r="L24" s="821"/>
      <c r="M24" s="821"/>
      <c r="N24" s="821"/>
      <c r="O24" s="821"/>
      <c r="P24" s="821"/>
      <c r="Q24" s="821"/>
      <c r="R24" s="821"/>
      <c r="S24" s="822"/>
    </row>
    <row r="25" spans="1:19" s="207" customFormat="1" ht="17.25" customHeight="1">
      <c r="A25" s="519"/>
      <c r="B25" s="821"/>
      <c r="C25" s="821"/>
      <c r="D25" s="821"/>
      <c r="E25" s="821"/>
      <c r="F25" s="821"/>
      <c r="G25" s="821"/>
      <c r="H25" s="821"/>
      <c r="I25" s="821"/>
      <c r="J25" s="821"/>
      <c r="K25" s="821"/>
      <c r="L25" s="821"/>
      <c r="M25" s="821"/>
      <c r="N25" s="821"/>
      <c r="O25" s="821"/>
      <c r="P25" s="821"/>
      <c r="Q25" s="821"/>
      <c r="R25" s="821"/>
      <c r="S25" s="822"/>
    </row>
    <row r="26" spans="1:19" s="207" customFormat="1" ht="17.25" customHeight="1">
      <c r="A26" s="522"/>
      <c r="B26" s="821"/>
      <c r="C26" s="821"/>
      <c r="D26" s="821"/>
      <c r="E26" s="821"/>
      <c r="F26" s="821"/>
      <c r="G26" s="821"/>
      <c r="H26" s="821"/>
      <c r="I26" s="821"/>
      <c r="J26" s="821"/>
      <c r="K26" s="821"/>
      <c r="L26" s="821"/>
      <c r="M26" s="821"/>
      <c r="N26" s="821"/>
      <c r="O26" s="821"/>
      <c r="P26" s="821"/>
      <c r="Q26" s="821"/>
      <c r="R26" s="821"/>
      <c r="S26" s="822"/>
    </row>
    <row r="27" spans="1:19" s="207" customFormat="1" ht="17.25" customHeight="1">
      <c r="A27" s="521"/>
      <c r="B27" s="821"/>
      <c r="C27" s="821"/>
      <c r="D27" s="821"/>
      <c r="E27" s="821"/>
      <c r="F27" s="821"/>
      <c r="G27" s="821"/>
      <c r="H27" s="821"/>
      <c r="I27" s="821"/>
      <c r="J27" s="821"/>
      <c r="K27" s="821"/>
      <c r="L27" s="821"/>
      <c r="M27" s="821"/>
      <c r="N27" s="821"/>
      <c r="O27" s="821"/>
      <c r="P27" s="821"/>
      <c r="Q27" s="821"/>
      <c r="R27" s="821"/>
      <c r="S27" s="822"/>
    </row>
    <row r="28" spans="1:19" s="423" customFormat="1" ht="6.75" customHeight="1">
      <c r="A28" s="523"/>
      <c r="B28" s="524"/>
      <c r="C28" s="524"/>
      <c r="D28" s="524"/>
      <c r="E28" s="524"/>
      <c r="F28" s="524"/>
      <c r="G28" s="524"/>
      <c r="H28" s="524"/>
      <c r="I28" s="524"/>
      <c r="J28" s="524"/>
      <c r="K28" s="524"/>
      <c r="L28" s="524"/>
      <c r="M28" s="524"/>
      <c r="N28" s="524"/>
      <c r="O28" s="524"/>
      <c r="P28" s="524"/>
      <c r="Q28" s="524"/>
      <c r="R28" s="524"/>
      <c r="S28" s="525"/>
    </row>
    <row r="29" spans="1:19" s="207" customFormat="1" ht="17.25" customHeight="1">
      <c r="A29" s="519"/>
      <c r="B29" s="520" t="s">
        <v>840</v>
      </c>
      <c r="C29" s="520"/>
      <c r="D29" s="520"/>
      <c r="E29" s="520"/>
      <c r="F29" s="520"/>
      <c r="G29" s="520"/>
      <c r="H29" s="520"/>
      <c r="I29" s="520"/>
      <c r="J29" s="520"/>
      <c r="K29" s="520"/>
      <c r="L29" s="520"/>
      <c r="M29" s="520"/>
      <c r="N29" s="520"/>
      <c r="O29" s="520"/>
      <c r="P29" s="520"/>
      <c r="Q29" s="520"/>
      <c r="R29" s="520"/>
      <c r="S29" s="517"/>
    </row>
    <row r="30" spans="1:19" s="207" customFormat="1" ht="17.25" customHeight="1">
      <c r="A30" s="521"/>
      <c r="B30" s="821">
        <f>①海外セミナー実施希望申込書!B49</f>
        <v>0</v>
      </c>
      <c r="C30" s="821"/>
      <c r="D30" s="821"/>
      <c r="E30" s="821"/>
      <c r="F30" s="821"/>
      <c r="G30" s="821"/>
      <c r="H30" s="821"/>
      <c r="I30" s="821"/>
      <c r="J30" s="821"/>
      <c r="K30" s="821"/>
      <c r="L30" s="821"/>
      <c r="M30" s="821"/>
      <c r="N30" s="821"/>
      <c r="O30" s="821"/>
      <c r="P30" s="821"/>
      <c r="Q30" s="821"/>
      <c r="R30" s="821"/>
      <c r="S30" s="822"/>
    </row>
    <row r="31" spans="1:19" s="207" customFormat="1" ht="17.25" customHeight="1">
      <c r="A31" s="519"/>
      <c r="B31" s="821"/>
      <c r="C31" s="821"/>
      <c r="D31" s="821"/>
      <c r="E31" s="821"/>
      <c r="F31" s="821"/>
      <c r="G31" s="821"/>
      <c r="H31" s="821"/>
      <c r="I31" s="821"/>
      <c r="J31" s="821"/>
      <c r="K31" s="821"/>
      <c r="L31" s="821"/>
      <c r="M31" s="821"/>
      <c r="N31" s="821"/>
      <c r="O31" s="821"/>
      <c r="P31" s="821"/>
      <c r="Q31" s="821"/>
      <c r="R31" s="821"/>
      <c r="S31" s="822"/>
    </row>
    <row r="32" spans="1:19" s="207" customFormat="1" ht="17.25" customHeight="1">
      <c r="A32" s="522"/>
      <c r="B32" s="821"/>
      <c r="C32" s="821"/>
      <c r="D32" s="821"/>
      <c r="E32" s="821"/>
      <c r="F32" s="821"/>
      <c r="G32" s="821"/>
      <c r="H32" s="821"/>
      <c r="I32" s="821"/>
      <c r="J32" s="821"/>
      <c r="K32" s="821"/>
      <c r="L32" s="821"/>
      <c r="M32" s="821"/>
      <c r="N32" s="821"/>
      <c r="O32" s="821"/>
      <c r="P32" s="821"/>
      <c r="Q32" s="821"/>
      <c r="R32" s="821"/>
      <c r="S32" s="822"/>
    </row>
    <row r="33" spans="1:19" s="207" customFormat="1" ht="17.25" customHeight="1">
      <c r="A33" s="521"/>
      <c r="B33" s="821"/>
      <c r="C33" s="821"/>
      <c r="D33" s="821"/>
      <c r="E33" s="821"/>
      <c r="F33" s="821"/>
      <c r="G33" s="821"/>
      <c r="H33" s="821"/>
      <c r="I33" s="821"/>
      <c r="J33" s="821"/>
      <c r="K33" s="821"/>
      <c r="L33" s="821"/>
      <c r="M33" s="821"/>
      <c r="N33" s="821"/>
      <c r="O33" s="821"/>
      <c r="P33" s="821"/>
      <c r="Q33" s="821"/>
      <c r="R33" s="821"/>
      <c r="S33" s="822"/>
    </row>
    <row r="34" spans="1:19" s="423" customFormat="1" ht="3" customHeight="1">
      <c r="A34" s="523"/>
      <c r="B34" s="524"/>
      <c r="C34" s="524"/>
      <c r="D34" s="524"/>
      <c r="E34" s="524"/>
      <c r="F34" s="524"/>
      <c r="G34" s="524"/>
      <c r="H34" s="524"/>
      <c r="I34" s="524"/>
      <c r="J34" s="524"/>
      <c r="K34" s="524"/>
      <c r="L34" s="524"/>
      <c r="M34" s="524"/>
      <c r="N34" s="524"/>
      <c r="O34" s="524"/>
      <c r="P34" s="524"/>
      <c r="Q34" s="524"/>
      <c r="R34" s="524"/>
      <c r="S34" s="525"/>
    </row>
    <row r="35" spans="1:19" s="207" customFormat="1" ht="17.25" customHeight="1">
      <c r="A35" s="519"/>
      <c r="B35" s="520" t="s">
        <v>841</v>
      </c>
      <c r="C35" s="520"/>
      <c r="D35" s="520"/>
      <c r="E35" s="520"/>
      <c r="F35" s="520"/>
      <c r="G35" s="520"/>
      <c r="H35" s="520"/>
      <c r="I35" s="520"/>
      <c r="J35" s="520"/>
      <c r="K35" s="520"/>
      <c r="L35" s="520"/>
      <c r="M35" s="520"/>
      <c r="N35" s="520"/>
      <c r="O35" s="520"/>
      <c r="P35" s="520"/>
      <c r="Q35" s="520"/>
      <c r="R35" s="520"/>
      <c r="S35" s="517"/>
    </row>
    <row r="36" spans="1:19" s="423" customFormat="1" ht="6" customHeight="1">
      <c r="A36" s="523"/>
      <c r="B36" s="524"/>
      <c r="C36" s="524"/>
      <c r="D36" s="524"/>
      <c r="E36" s="524"/>
      <c r="F36" s="524"/>
      <c r="G36" s="524"/>
      <c r="H36" s="524"/>
      <c r="I36" s="524"/>
      <c r="J36" s="524"/>
      <c r="K36" s="524"/>
      <c r="L36" s="524"/>
      <c r="M36" s="524"/>
      <c r="N36" s="524"/>
      <c r="O36" s="524"/>
      <c r="P36" s="524"/>
      <c r="Q36" s="524"/>
      <c r="R36" s="524"/>
      <c r="S36" s="525"/>
    </row>
    <row r="37" spans="1:19" s="207" customFormat="1" ht="17.25" customHeight="1">
      <c r="A37" s="526"/>
      <c r="B37" s="626" t="s">
        <v>797</v>
      </c>
      <c r="C37" s="626"/>
      <c r="D37" s="626"/>
      <c r="E37" s="775">
        <f>①海外セミナー実施希望申込書!D56</f>
        <v>0</v>
      </c>
      <c r="F37" s="775"/>
      <c r="G37" s="775"/>
      <c r="H37" s="775"/>
      <c r="I37" s="775"/>
      <c r="J37" s="775"/>
      <c r="K37" s="775"/>
      <c r="L37" s="823" t="s">
        <v>798</v>
      </c>
      <c r="M37" s="823"/>
      <c r="N37" s="824">
        <f>①海外セミナー実施希望申込書!I56</f>
        <v>0</v>
      </c>
      <c r="O37" s="824"/>
      <c r="P37" s="824"/>
      <c r="Q37" s="824"/>
      <c r="R37" s="824"/>
      <c r="S37" s="208"/>
    </row>
    <row r="38" spans="1:19" s="207" customFormat="1" ht="7.5" customHeight="1">
      <c r="A38" s="526"/>
      <c r="B38" s="504"/>
      <c r="C38" s="506"/>
      <c r="D38" s="506"/>
      <c r="E38" s="506"/>
      <c r="F38" s="506"/>
      <c r="G38" s="506"/>
      <c r="H38" s="507"/>
      <c r="I38" s="508"/>
      <c r="J38" s="508"/>
      <c r="K38" s="508"/>
      <c r="S38" s="208"/>
    </row>
    <row r="39" spans="1:19" s="207" customFormat="1" ht="17.25" customHeight="1">
      <c r="A39" s="526"/>
      <c r="B39" s="626" t="s">
        <v>842</v>
      </c>
      <c r="C39" s="626"/>
      <c r="D39" s="626"/>
      <c r="E39" s="626"/>
      <c r="F39" s="626"/>
      <c r="G39" s="626"/>
      <c r="H39" s="626"/>
      <c r="I39" s="626"/>
      <c r="J39" s="626"/>
      <c r="K39" s="626"/>
      <c r="S39" s="208"/>
    </row>
    <row r="40" spans="1:19" s="207" customFormat="1" ht="17.25" customHeight="1">
      <c r="A40" s="519"/>
      <c r="B40" s="825">
        <f>①海外セミナー実施希望申込書!B59</f>
        <v>0</v>
      </c>
      <c r="C40" s="825"/>
      <c r="D40" s="825"/>
      <c r="E40" s="825"/>
      <c r="F40" s="825"/>
      <c r="G40" s="825"/>
      <c r="H40" s="825"/>
      <c r="I40" s="825"/>
      <c r="J40" s="825"/>
      <c r="K40" s="825"/>
      <c r="L40" s="825"/>
      <c r="M40" s="825"/>
      <c r="N40" s="825"/>
      <c r="O40" s="825"/>
      <c r="P40" s="825"/>
      <c r="Q40" s="825"/>
      <c r="R40" s="825"/>
      <c r="S40" s="826"/>
    </row>
    <row r="41" spans="1:19" s="207" customFormat="1" ht="17.25" customHeight="1">
      <c r="A41" s="522"/>
      <c r="B41" s="825"/>
      <c r="C41" s="825"/>
      <c r="D41" s="825"/>
      <c r="E41" s="825"/>
      <c r="F41" s="825"/>
      <c r="G41" s="825"/>
      <c r="H41" s="825"/>
      <c r="I41" s="825"/>
      <c r="J41" s="825"/>
      <c r="K41" s="825"/>
      <c r="L41" s="825"/>
      <c r="M41" s="825"/>
      <c r="N41" s="825"/>
      <c r="O41" s="825"/>
      <c r="P41" s="825"/>
      <c r="Q41" s="825"/>
      <c r="R41" s="825"/>
      <c r="S41" s="826"/>
    </row>
    <row r="42" spans="1:19" s="207" customFormat="1" ht="17.25" customHeight="1">
      <c r="A42" s="522"/>
      <c r="B42" s="825"/>
      <c r="C42" s="825"/>
      <c r="D42" s="825"/>
      <c r="E42" s="825"/>
      <c r="F42" s="825"/>
      <c r="G42" s="825"/>
      <c r="H42" s="825"/>
      <c r="I42" s="825"/>
      <c r="J42" s="825"/>
      <c r="K42" s="825"/>
      <c r="L42" s="825"/>
      <c r="M42" s="825"/>
      <c r="N42" s="825"/>
      <c r="O42" s="825"/>
      <c r="P42" s="825"/>
      <c r="Q42" s="825"/>
      <c r="R42" s="825"/>
      <c r="S42" s="826"/>
    </row>
    <row r="43" spans="1:19" s="207" customFormat="1" ht="17.25" customHeight="1">
      <c r="A43" s="522"/>
      <c r="B43" s="825"/>
      <c r="C43" s="825"/>
      <c r="D43" s="825"/>
      <c r="E43" s="825"/>
      <c r="F43" s="825"/>
      <c r="G43" s="825"/>
      <c r="H43" s="825"/>
      <c r="I43" s="825"/>
      <c r="J43" s="825"/>
      <c r="K43" s="825"/>
      <c r="L43" s="825"/>
      <c r="M43" s="825"/>
      <c r="N43" s="825"/>
      <c r="O43" s="825"/>
      <c r="P43" s="825"/>
      <c r="Q43" s="825"/>
      <c r="R43" s="825"/>
      <c r="S43" s="826"/>
    </row>
    <row r="44" spans="1:19" s="207" customFormat="1" ht="17.25" customHeight="1">
      <c r="A44" s="526"/>
      <c r="B44" s="827" t="s">
        <v>843</v>
      </c>
      <c r="C44" s="827"/>
      <c r="D44" s="827"/>
      <c r="E44" s="827"/>
      <c r="F44" s="827"/>
      <c r="G44" s="827"/>
      <c r="H44" s="827"/>
      <c r="I44" s="827"/>
      <c r="J44" s="827"/>
      <c r="K44" s="827"/>
      <c r="S44" s="208"/>
    </row>
    <row r="45" spans="1:19" s="207" customFormat="1" ht="17.25" customHeight="1">
      <c r="A45" s="522"/>
      <c r="B45" s="828">
        <f>①海外セミナー実施希望申込書!B67</f>
        <v>0</v>
      </c>
      <c r="C45" s="828"/>
      <c r="D45" s="828"/>
      <c r="E45" s="828"/>
      <c r="F45" s="828"/>
      <c r="G45" s="828"/>
      <c r="H45" s="828"/>
      <c r="I45" s="828"/>
      <c r="J45" s="828"/>
      <c r="K45" s="828"/>
      <c r="L45" s="828"/>
      <c r="M45" s="828"/>
      <c r="N45" s="828"/>
      <c r="O45" s="828"/>
      <c r="P45" s="828"/>
      <c r="Q45" s="828"/>
      <c r="R45" s="828"/>
      <c r="S45" s="829"/>
    </row>
    <row r="46" spans="1:19" s="207" customFormat="1" ht="17.25" customHeight="1">
      <c r="A46" s="522"/>
      <c r="B46" s="828"/>
      <c r="C46" s="828"/>
      <c r="D46" s="828"/>
      <c r="E46" s="828"/>
      <c r="F46" s="828"/>
      <c r="G46" s="828"/>
      <c r="H46" s="828"/>
      <c r="I46" s="828"/>
      <c r="J46" s="828"/>
      <c r="K46" s="828"/>
      <c r="L46" s="828"/>
      <c r="M46" s="828"/>
      <c r="N46" s="828"/>
      <c r="O46" s="828"/>
      <c r="P46" s="828"/>
      <c r="Q46" s="828"/>
      <c r="R46" s="828"/>
      <c r="S46" s="829"/>
    </row>
    <row r="47" spans="1:19" s="207" customFormat="1" ht="17.25" customHeight="1">
      <c r="A47" s="522"/>
      <c r="B47" s="828"/>
      <c r="C47" s="828"/>
      <c r="D47" s="828"/>
      <c r="E47" s="828"/>
      <c r="F47" s="828"/>
      <c r="G47" s="828"/>
      <c r="H47" s="828"/>
      <c r="I47" s="828"/>
      <c r="J47" s="828"/>
      <c r="K47" s="828"/>
      <c r="L47" s="828"/>
      <c r="M47" s="828"/>
      <c r="N47" s="828"/>
      <c r="O47" s="828"/>
      <c r="P47" s="828"/>
      <c r="Q47" s="828"/>
      <c r="R47" s="828"/>
      <c r="S47" s="829"/>
    </row>
    <row r="48" spans="1:19" s="207" customFormat="1" ht="17.25" customHeight="1">
      <c r="A48" s="522"/>
      <c r="B48" s="828"/>
      <c r="C48" s="828"/>
      <c r="D48" s="828"/>
      <c r="E48" s="828"/>
      <c r="F48" s="828"/>
      <c r="G48" s="828"/>
      <c r="H48" s="828"/>
      <c r="I48" s="828"/>
      <c r="J48" s="828"/>
      <c r="K48" s="828"/>
      <c r="L48" s="828"/>
      <c r="M48" s="828"/>
      <c r="N48" s="828"/>
      <c r="O48" s="828"/>
      <c r="P48" s="828"/>
      <c r="Q48" s="828"/>
      <c r="R48" s="828"/>
      <c r="S48" s="829"/>
    </row>
    <row r="49" spans="1:19" ht="17.25" customHeight="1">
      <c r="A49" s="69"/>
      <c r="B49" s="500" t="s">
        <v>801</v>
      </c>
    </row>
    <row r="50" spans="1:19" ht="17.25" customHeight="1">
      <c r="A50" s="69"/>
      <c r="B50" s="527" t="str">
        <f>①海外セミナー実施希望申込書!B72</f>
        <v>□</v>
      </c>
      <c r="C50" s="3" t="s">
        <v>802</v>
      </c>
      <c r="H50" s="312"/>
      <c r="M50" s="4">
        <v>0</v>
      </c>
    </row>
    <row r="51" spans="1:19" ht="17.25" customHeight="1">
      <c r="A51" s="69"/>
      <c r="B51" s="527" t="str">
        <f>①海外セミナー実施希望申込書!B73</f>
        <v>□</v>
      </c>
      <c r="C51" s="830" t="s">
        <v>637</v>
      </c>
      <c r="D51" s="830"/>
      <c r="E51" s="802" t="str">
        <f>①海外セミナー実施希望申込書!D73</f>
        <v>（　　　　　　　　　　　　　　　　　　　　　　　　　　　　　　　）</v>
      </c>
      <c r="F51" s="802"/>
      <c r="G51" s="802"/>
      <c r="H51" s="802"/>
      <c r="I51" s="802"/>
      <c r="J51" s="802"/>
      <c r="K51" s="802"/>
      <c r="L51" s="802"/>
      <c r="M51" s="802"/>
      <c r="N51" s="802"/>
      <c r="O51" s="802"/>
      <c r="P51" s="802"/>
      <c r="Q51" s="802"/>
    </row>
    <row r="52" spans="1:19" ht="17.25" customHeight="1">
      <c r="A52" s="69"/>
      <c r="B52" s="312"/>
      <c r="C52" s="528"/>
      <c r="D52" s="528"/>
      <c r="E52" s="528"/>
      <c r="F52" s="528"/>
      <c r="G52" s="528"/>
      <c r="H52" s="528"/>
      <c r="I52" s="528"/>
      <c r="J52" s="528"/>
      <c r="K52" s="528"/>
      <c r="L52" s="528"/>
      <c r="M52" s="312"/>
      <c r="N52" s="774">
        <v>0</v>
      </c>
      <c r="O52" s="774"/>
      <c r="P52" s="774"/>
      <c r="Q52" s="774"/>
      <c r="R52" s="774"/>
      <c r="S52" s="774"/>
    </row>
    <row r="53" spans="1:19" ht="17.25" customHeight="1">
      <c r="A53" s="529" t="s">
        <v>53</v>
      </c>
      <c r="B53" s="855" t="s">
        <v>844</v>
      </c>
      <c r="C53" s="856"/>
      <c r="D53" s="856"/>
      <c r="E53" s="856"/>
      <c r="F53" s="856"/>
      <c r="G53" s="856"/>
      <c r="H53" s="856"/>
      <c r="I53" s="856"/>
      <c r="J53" s="856"/>
      <c r="K53" s="856"/>
      <c r="L53" s="856"/>
      <c r="M53" s="856"/>
      <c r="N53" s="856"/>
      <c r="O53" s="856"/>
      <c r="P53" s="856"/>
      <c r="Q53" s="856"/>
      <c r="R53" s="856"/>
      <c r="S53" s="856"/>
    </row>
    <row r="54" spans="1:19" ht="17.25" customHeight="1">
      <c r="A54" s="49"/>
      <c r="B54" s="785" t="s">
        <v>134</v>
      </c>
      <c r="C54" s="785"/>
      <c r="D54" s="785"/>
      <c r="E54" s="151">
        <f>①海外セミナー実施希望申込書!D86</f>
        <v>0</v>
      </c>
      <c r="G54" s="785" t="s">
        <v>135</v>
      </c>
      <c r="H54" s="785"/>
      <c r="I54" s="818">
        <f>①海外セミナー実施希望申込書!H86</f>
        <v>0</v>
      </c>
      <c r="J54" s="818"/>
      <c r="K54" s="818"/>
      <c r="L54" s="818"/>
      <c r="M54" s="818"/>
      <c r="N54" s="818"/>
      <c r="S54" s="41"/>
    </row>
    <row r="55" spans="1:19" ht="17.25" customHeight="1">
      <c r="A55" s="49"/>
      <c r="B55" s="3" t="s">
        <v>361</v>
      </c>
      <c r="E55" s="776">
        <f>①海外セミナー実施希望申込書!D87</f>
        <v>0</v>
      </c>
      <c r="F55" s="776"/>
      <c r="G55" s="776"/>
      <c r="H55" s="776"/>
      <c r="I55" s="530"/>
      <c r="J55" s="776">
        <v>0</v>
      </c>
      <c r="K55" s="776"/>
      <c r="L55" s="776"/>
      <c r="M55" s="776"/>
      <c r="N55" s="776"/>
      <c r="O55" s="776"/>
      <c r="S55" s="41"/>
    </row>
    <row r="56" spans="1:19" ht="17.25" customHeight="1">
      <c r="A56" s="49"/>
      <c r="B56" s="784" t="s">
        <v>136</v>
      </c>
      <c r="C56" s="784"/>
      <c r="D56" s="784"/>
      <c r="E56" s="861">
        <f>①海外セミナー実施希望申込書!D88</f>
        <v>0</v>
      </c>
      <c r="F56" s="861"/>
      <c r="G56" s="861"/>
      <c r="H56" s="861"/>
      <c r="I56" s="21" t="str">
        <f>①海外セミナー実施希望申込書!G88</f>
        <v>⇔</v>
      </c>
      <c r="J56" s="861">
        <f>①海外セミナー実施希望申込書!H88</f>
        <v>0</v>
      </c>
      <c r="K56" s="861"/>
      <c r="L56" s="861"/>
      <c r="M56" s="861"/>
      <c r="N56" s="861"/>
      <c r="O56" s="861"/>
      <c r="S56" s="41"/>
    </row>
    <row r="57" spans="1:19" ht="17.25" customHeight="1">
      <c r="A57" s="49"/>
      <c r="B57" s="44"/>
      <c r="C57" s="631" t="s">
        <v>137</v>
      </c>
      <c r="D57" s="631"/>
      <c r="E57" s="631"/>
      <c r="F57" s="631" t="s">
        <v>138</v>
      </c>
      <c r="G57" s="631"/>
      <c r="H57" s="631"/>
      <c r="I57" s="631"/>
      <c r="J57" s="631"/>
      <c r="K57" s="631"/>
      <c r="L57" s="631"/>
      <c r="M57" s="631"/>
      <c r="N57" s="631"/>
      <c r="O57" s="631"/>
      <c r="P57" s="631"/>
      <c r="Q57" s="631" t="s">
        <v>139</v>
      </c>
      <c r="R57" s="631"/>
      <c r="S57" s="631"/>
    </row>
    <row r="58" spans="1:19" ht="17.25" customHeight="1">
      <c r="A58" s="49"/>
      <c r="B58" s="32" t="s">
        <v>130</v>
      </c>
      <c r="C58" s="779"/>
      <c r="D58" s="779"/>
      <c r="E58" s="779"/>
      <c r="F58" s="779" t="s">
        <v>283</v>
      </c>
      <c r="G58" s="779"/>
      <c r="H58" s="779"/>
      <c r="I58" s="779"/>
      <c r="J58" s="779"/>
      <c r="K58" s="779"/>
      <c r="L58" s="779"/>
      <c r="M58" s="779"/>
      <c r="N58" s="779"/>
      <c r="O58" s="779"/>
      <c r="P58" s="779"/>
      <c r="Q58" s="863">
        <v>20</v>
      </c>
      <c r="R58" s="863"/>
      <c r="S58" s="863"/>
    </row>
    <row r="59" spans="1:19" ht="17.25" customHeight="1">
      <c r="A59" s="49"/>
      <c r="B59" s="35" t="s">
        <v>131</v>
      </c>
      <c r="C59" s="780"/>
      <c r="D59" s="780"/>
      <c r="E59" s="780"/>
      <c r="F59" s="780"/>
      <c r="G59" s="780"/>
      <c r="H59" s="780"/>
      <c r="I59" s="780"/>
      <c r="J59" s="780"/>
      <c r="K59" s="780"/>
      <c r="L59" s="780"/>
      <c r="M59" s="780"/>
      <c r="N59" s="780"/>
      <c r="O59" s="780"/>
      <c r="P59" s="780"/>
      <c r="Q59" s="864"/>
      <c r="R59" s="864"/>
      <c r="S59" s="864"/>
    </row>
    <row r="60" spans="1:19" ht="17.25" customHeight="1">
      <c r="A60" s="49"/>
      <c r="B60" s="35" t="s">
        <v>132</v>
      </c>
      <c r="C60" s="780"/>
      <c r="D60" s="780"/>
      <c r="E60" s="780"/>
      <c r="F60" s="780"/>
      <c r="G60" s="780"/>
      <c r="H60" s="780"/>
      <c r="I60" s="780"/>
      <c r="J60" s="780"/>
      <c r="K60" s="780"/>
      <c r="L60" s="780"/>
      <c r="M60" s="780"/>
      <c r="N60" s="780"/>
      <c r="O60" s="780"/>
      <c r="P60" s="780"/>
      <c r="Q60" s="864"/>
      <c r="R60" s="864"/>
      <c r="S60" s="864"/>
    </row>
    <row r="61" spans="1:19" ht="17.25" customHeight="1">
      <c r="A61" s="50"/>
      <c r="B61" s="33" t="s">
        <v>133</v>
      </c>
      <c r="C61" s="793"/>
      <c r="D61" s="793"/>
      <c r="E61" s="793"/>
      <c r="F61" s="793"/>
      <c r="G61" s="793"/>
      <c r="H61" s="793"/>
      <c r="I61" s="793"/>
      <c r="J61" s="793"/>
      <c r="K61" s="793"/>
      <c r="L61" s="793"/>
      <c r="M61" s="793"/>
      <c r="N61" s="793"/>
      <c r="O61" s="793"/>
      <c r="P61" s="793"/>
      <c r="Q61" s="778"/>
      <c r="R61" s="778"/>
      <c r="S61" s="778"/>
    </row>
    <row r="62" spans="1:19" ht="17.25" customHeight="1">
      <c r="A62" s="518" t="s">
        <v>54</v>
      </c>
      <c r="B62" s="791" t="s">
        <v>845</v>
      </c>
      <c r="C62" s="820"/>
      <c r="D62" s="820"/>
      <c r="E62" s="820"/>
      <c r="F62" s="820"/>
      <c r="G62" s="820"/>
      <c r="H62" s="820"/>
      <c r="I62" s="820"/>
      <c r="J62" s="820"/>
      <c r="K62" s="820"/>
      <c r="L62" s="820"/>
      <c r="M62" s="820"/>
      <c r="N62" s="820"/>
      <c r="O62" s="820"/>
      <c r="P62" s="820"/>
      <c r="Q62" s="820"/>
      <c r="R62" s="820"/>
      <c r="S62" s="820"/>
    </row>
    <row r="63" spans="1:19" s="207" customFormat="1" ht="17.25" customHeight="1">
      <c r="A63" s="519"/>
      <c r="B63" s="520" t="s">
        <v>846</v>
      </c>
      <c r="C63" s="520"/>
      <c r="D63" s="520"/>
      <c r="E63" s="520"/>
      <c r="F63" s="520"/>
      <c r="G63" s="520"/>
      <c r="H63" s="520"/>
      <c r="I63" s="520"/>
      <c r="J63" s="520"/>
      <c r="K63" s="520"/>
      <c r="L63" s="520"/>
      <c r="M63" s="520"/>
      <c r="N63" s="520"/>
      <c r="O63" s="520"/>
      <c r="P63" s="520"/>
      <c r="Q63" s="520"/>
      <c r="R63" s="520"/>
      <c r="S63" s="517"/>
    </row>
    <row r="64" spans="1:19" s="207" customFormat="1" ht="54.75" customHeight="1">
      <c r="A64" s="519"/>
      <c r="B64" s="777">
        <f>①海外セミナー実施希望申込書!B82</f>
        <v>0</v>
      </c>
      <c r="C64" s="777"/>
      <c r="D64" s="777"/>
      <c r="E64" s="777"/>
      <c r="F64" s="777"/>
      <c r="G64" s="777"/>
      <c r="H64" s="777"/>
      <c r="I64" s="777"/>
      <c r="J64" s="777"/>
      <c r="K64" s="777"/>
      <c r="L64" s="777"/>
      <c r="M64" s="777"/>
      <c r="N64" s="777"/>
      <c r="O64" s="777"/>
      <c r="P64" s="777"/>
      <c r="Q64" s="777"/>
      <c r="R64" s="777"/>
      <c r="S64" s="517"/>
    </row>
    <row r="65" spans="1:19" s="207" customFormat="1" ht="17.25" customHeight="1">
      <c r="A65" s="521"/>
      <c r="B65" s="507" t="s">
        <v>75</v>
      </c>
      <c r="C65" s="769" t="s">
        <v>141</v>
      </c>
      <c r="D65" s="769"/>
      <c r="E65" s="770">
        <f>①海外セミナー実施希望申込書!J25</f>
        <v>20</v>
      </c>
      <c r="F65" s="770"/>
      <c r="G65" s="770"/>
      <c r="H65" s="770"/>
      <c r="S65" s="208"/>
    </row>
    <row r="66" spans="1:19" s="207" customFormat="1" ht="17.25" customHeight="1">
      <c r="A66" s="521"/>
      <c r="C66" s="530" t="s">
        <v>21</v>
      </c>
      <c r="D66" s="207" t="s">
        <v>274</v>
      </c>
      <c r="F66" s="507" t="s">
        <v>140</v>
      </c>
      <c r="G66" s="767" t="s">
        <v>32</v>
      </c>
      <c r="H66" s="767"/>
      <c r="I66" s="767"/>
      <c r="J66" s="767"/>
      <c r="K66" s="767"/>
      <c r="S66" s="208"/>
    </row>
    <row r="67" spans="1:19" s="207" customFormat="1" ht="17.25" customHeight="1">
      <c r="A67" s="521"/>
      <c r="F67" s="507" t="s">
        <v>140</v>
      </c>
      <c r="G67" s="767" t="s">
        <v>33</v>
      </c>
      <c r="H67" s="767"/>
      <c r="I67" s="767"/>
      <c r="J67" s="767"/>
      <c r="K67" s="767"/>
      <c r="L67" s="507" t="s">
        <v>169</v>
      </c>
      <c r="M67" s="768"/>
      <c r="N67" s="768"/>
      <c r="O67" s="768"/>
      <c r="P67" s="768"/>
      <c r="Q67" s="768"/>
      <c r="R67" s="768"/>
      <c r="S67" s="208" t="s">
        <v>170</v>
      </c>
    </row>
    <row r="68" spans="1:19" s="207" customFormat="1" ht="17.25" customHeight="1">
      <c r="A68" s="521"/>
      <c r="F68" s="507" t="s">
        <v>140</v>
      </c>
      <c r="G68" s="767" t="s">
        <v>142</v>
      </c>
      <c r="H68" s="767"/>
      <c r="I68" s="767"/>
      <c r="J68" s="767"/>
      <c r="K68" s="767"/>
      <c r="L68" s="507" t="s">
        <v>169</v>
      </c>
      <c r="M68" s="768" t="s">
        <v>172</v>
      </c>
      <c r="N68" s="768"/>
      <c r="O68" s="768"/>
      <c r="P68" s="768"/>
      <c r="Q68" s="768"/>
      <c r="R68" s="768"/>
      <c r="S68" s="208" t="s">
        <v>170</v>
      </c>
    </row>
    <row r="69" spans="1:19" s="207" customFormat="1" ht="17.25" customHeight="1">
      <c r="A69" s="521"/>
      <c r="F69" s="507" t="s">
        <v>140</v>
      </c>
      <c r="G69" s="767" t="s">
        <v>34</v>
      </c>
      <c r="H69" s="767"/>
      <c r="I69" s="767"/>
      <c r="J69" s="767"/>
      <c r="K69" s="767"/>
      <c r="L69" s="507" t="s">
        <v>169</v>
      </c>
      <c r="M69" s="768"/>
      <c r="N69" s="768"/>
      <c r="O69" s="768"/>
      <c r="P69" s="768"/>
      <c r="Q69" s="768"/>
      <c r="R69" s="768"/>
      <c r="S69" s="208" t="s">
        <v>170</v>
      </c>
    </row>
    <row r="70" spans="1:19" s="207" customFormat="1" ht="17.25" customHeight="1">
      <c r="A70" s="521"/>
      <c r="C70" s="530" t="s">
        <v>22</v>
      </c>
      <c r="D70" s="207" t="s">
        <v>276</v>
      </c>
      <c r="F70" s="507" t="s">
        <v>140</v>
      </c>
      <c r="G70" s="767" t="s">
        <v>35</v>
      </c>
      <c r="H70" s="767"/>
      <c r="I70" s="767"/>
      <c r="J70" s="767"/>
      <c r="K70" s="767"/>
      <c r="L70" s="507"/>
      <c r="M70" s="531"/>
      <c r="N70" s="531"/>
      <c r="O70" s="531"/>
      <c r="P70" s="531"/>
      <c r="Q70" s="531"/>
      <c r="R70" s="531"/>
      <c r="S70" s="208"/>
    </row>
    <row r="71" spans="1:19" s="207" customFormat="1" ht="17.25" customHeight="1">
      <c r="A71" s="521"/>
      <c r="F71" s="507" t="s">
        <v>140</v>
      </c>
      <c r="G71" s="767" t="s">
        <v>144</v>
      </c>
      <c r="H71" s="767"/>
      <c r="I71" s="767"/>
      <c r="J71" s="767"/>
      <c r="K71" s="767"/>
      <c r="L71" s="507"/>
      <c r="M71" s="531"/>
      <c r="N71" s="531"/>
      <c r="O71" s="531"/>
      <c r="P71" s="531"/>
      <c r="Q71" s="531"/>
      <c r="R71" s="531"/>
      <c r="S71" s="208"/>
    </row>
    <row r="72" spans="1:19" s="207" customFormat="1" ht="17.25" customHeight="1">
      <c r="A72" s="521"/>
      <c r="F72" s="507" t="s">
        <v>140</v>
      </c>
      <c r="G72" s="767" t="s">
        <v>145</v>
      </c>
      <c r="H72" s="767"/>
      <c r="I72" s="767"/>
      <c r="J72" s="767"/>
      <c r="K72" s="767"/>
      <c r="L72" s="507" t="s">
        <v>169</v>
      </c>
      <c r="M72" s="768" t="s">
        <v>174</v>
      </c>
      <c r="N72" s="768"/>
      <c r="O72" s="768"/>
      <c r="P72" s="768"/>
      <c r="Q72" s="768"/>
      <c r="R72" s="768"/>
      <c r="S72" s="208" t="s">
        <v>170</v>
      </c>
    </row>
    <row r="73" spans="1:19" s="207" customFormat="1" ht="17.25" customHeight="1">
      <c r="A73" s="521"/>
      <c r="F73" s="507" t="s">
        <v>140</v>
      </c>
      <c r="G73" s="767" t="s">
        <v>34</v>
      </c>
      <c r="H73" s="767"/>
      <c r="I73" s="767"/>
      <c r="J73" s="767"/>
      <c r="K73" s="767"/>
      <c r="L73" s="507" t="s">
        <v>169</v>
      </c>
      <c r="M73" s="768"/>
      <c r="N73" s="768"/>
      <c r="O73" s="768"/>
      <c r="P73" s="768"/>
      <c r="Q73" s="768"/>
      <c r="R73" s="768"/>
      <c r="S73" s="208" t="s">
        <v>170</v>
      </c>
    </row>
    <row r="74" spans="1:19" s="207" customFormat="1" ht="17.25" customHeight="1">
      <c r="A74" s="521"/>
      <c r="B74" s="507" t="s">
        <v>44</v>
      </c>
      <c r="C74" s="769" t="s">
        <v>146</v>
      </c>
      <c r="D74" s="769"/>
      <c r="E74" s="770"/>
      <c r="F74" s="770"/>
      <c r="G74" s="770"/>
      <c r="H74" s="770"/>
      <c r="S74" s="208"/>
    </row>
    <row r="75" spans="1:19" s="207" customFormat="1" ht="17.25" customHeight="1">
      <c r="A75" s="532"/>
      <c r="B75" s="487"/>
      <c r="C75" s="771" t="s">
        <v>847</v>
      </c>
      <c r="D75" s="771"/>
      <c r="E75" s="771"/>
      <c r="F75" s="771"/>
      <c r="G75" s="533" t="s">
        <v>169</v>
      </c>
      <c r="H75" s="772"/>
      <c r="I75" s="772"/>
      <c r="J75" s="772"/>
      <c r="K75" s="772"/>
      <c r="L75" s="772"/>
      <c r="M75" s="772"/>
      <c r="N75" s="772"/>
      <c r="O75" s="772"/>
      <c r="P75" s="772"/>
      <c r="Q75" s="772"/>
      <c r="R75" s="772"/>
      <c r="S75" s="488" t="s">
        <v>170</v>
      </c>
    </row>
    <row r="76" spans="1:19" s="207" customFormat="1" ht="17.25" customHeight="1">
      <c r="A76" s="534"/>
      <c r="B76" s="773" t="s">
        <v>148</v>
      </c>
      <c r="C76" s="773"/>
      <c r="D76" s="773"/>
      <c r="E76" s="773"/>
      <c r="F76" s="204" t="s">
        <v>75</v>
      </c>
      <c r="G76" s="229" t="s">
        <v>67</v>
      </c>
      <c r="H76" s="229"/>
      <c r="I76" s="229"/>
      <c r="J76" s="229"/>
      <c r="K76" s="229"/>
      <c r="L76" s="229"/>
      <c r="M76" s="229"/>
      <c r="N76" s="229"/>
      <c r="O76" s="229"/>
      <c r="P76" s="229"/>
      <c r="Q76" s="229"/>
      <c r="R76" s="229"/>
      <c r="S76" s="535"/>
    </row>
    <row r="77" spans="1:19" ht="17.25" customHeight="1">
      <c r="A77" s="26" t="s">
        <v>848</v>
      </c>
      <c r="B77" s="797" t="s">
        <v>143</v>
      </c>
      <c r="C77" s="797"/>
      <c r="D77" s="797"/>
      <c r="E77" s="797"/>
      <c r="F77" s="797"/>
      <c r="G77" s="797"/>
      <c r="H77" s="797"/>
      <c r="I77" s="797"/>
      <c r="J77" s="797"/>
      <c r="K77" s="797"/>
      <c r="L77" s="797"/>
      <c r="M77" s="797"/>
      <c r="N77" s="797"/>
      <c r="O77" s="797"/>
      <c r="P77" s="797"/>
      <c r="Q77" s="797"/>
      <c r="R77" s="797"/>
      <c r="S77" s="798"/>
    </row>
    <row r="78" spans="1:19" ht="17.25" customHeight="1">
      <c r="A78" s="49"/>
      <c r="B78" s="3" t="s">
        <v>151</v>
      </c>
      <c r="E78" s="152">
        <f>①海外セミナー実施希望申込書!D90</f>
        <v>0</v>
      </c>
      <c r="F78" s="152"/>
      <c r="G78" s="152"/>
      <c r="H78" s="152"/>
      <c r="I78" s="152"/>
      <c r="J78" s="152"/>
      <c r="K78" s="152"/>
      <c r="L78" s="152"/>
      <c r="M78" s="152"/>
      <c r="N78" s="152"/>
      <c r="O78" s="152"/>
      <c r="P78" s="152"/>
      <c r="Q78" s="152"/>
      <c r="R78" s="152"/>
      <c r="S78" s="153"/>
    </row>
    <row r="79" spans="1:19" ht="17.25" customHeight="1">
      <c r="A79" s="49"/>
      <c r="B79" s="3" t="s">
        <v>152</v>
      </c>
      <c r="E79" s="636"/>
      <c r="F79" s="799"/>
      <c r="G79" s="799"/>
      <c r="H79" s="799"/>
      <c r="I79" s="799"/>
      <c r="J79" s="799"/>
      <c r="K79" s="799"/>
      <c r="L79" s="799"/>
      <c r="M79" s="799"/>
      <c r="N79" s="799"/>
      <c r="O79" s="799"/>
      <c r="P79" s="799"/>
      <c r="Q79" s="799"/>
      <c r="R79" s="799"/>
      <c r="S79" s="800"/>
    </row>
    <row r="80" spans="1:19" ht="17.25" customHeight="1">
      <c r="A80" s="49"/>
      <c r="B80" s="25" t="s">
        <v>364</v>
      </c>
      <c r="C80" s="25"/>
      <c r="D80" s="25"/>
      <c r="E80" s="801" t="s">
        <v>367</v>
      </c>
      <c r="F80" s="799"/>
      <c r="G80" s="799"/>
      <c r="H80" s="799"/>
      <c r="I80" s="799"/>
      <c r="J80" s="799"/>
      <c r="K80" s="799"/>
      <c r="L80" s="799"/>
      <c r="M80" s="799"/>
      <c r="N80" s="799"/>
      <c r="O80" s="799"/>
      <c r="P80" s="799"/>
      <c r="Q80" s="799"/>
      <c r="R80" s="799"/>
      <c r="S80" s="800"/>
    </row>
    <row r="81" spans="1:19" ht="17.25" customHeight="1">
      <c r="A81" s="49"/>
      <c r="B81" s="25" t="s">
        <v>363</v>
      </c>
      <c r="C81" s="25"/>
      <c r="D81" s="25"/>
      <c r="E81" s="850" t="s">
        <v>365</v>
      </c>
      <c r="F81" s="799"/>
      <c r="G81" s="799"/>
      <c r="H81" s="799"/>
      <c r="I81" s="799"/>
      <c r="J81" s="154"/>
      <c r="K81" s="155"/>
      <c r="L81" s="156"/>
      <c r="M81" s="155"/>
      <c r="N81" s="157"/>
      <c r="O81" s="157"/>
      <c r="P81" s="157"/>
      <c r="Q81" s="158"/>
      <c r="R81" s="154"/>
      <c r="S81" s="159"/>
    </row>
    <row r="82" spans="1:19" ht="17.25" customHeight="1">
      <c r="A82" s="49"/>
      <c r="B82" s="25" t="s">
        <v>366</v>
      </c>
      <c r="C82" s="25"/>
      <c r="D82" s="25"/>
      <c r="E82" s="850" t="s">
        <v>373</v>
      </c>
      <c r="F82" s="799"/>
      <c r="G82" s="799"/>
      <c r="H82" s="799"/>
      <c r="I82" s="799"/>
      <c r="J82" s="154"/>
      <c r="K82" s="156"/>
      <c r="L82" s="156"/>
      <c r="M82" s="155"/>
      <c r="N82" s="157"/>
      <c r="O82" s="157"/>
      <c r="P82" s="157"/>
      <c r="Q82" s="158"/>
      <c r="R82" s="154"/>
      <c r="S82" s="159"/>
    </row>
    <row r="83" spans="1:19" ht="17.25" customHeight="1">
      <c r="A83" s="49"/>
      <c r="B83" s="3" t="s">
        <v>368</v>
      </c>
      <c r="E83" s="636"/>
      <c r="F83" s="799"/>
      <c r="G83" s="799"/>
      <c r="H83" s="799"/>
      <c r="I83" s="799"/>
      <c r="J83" s="155"/>
      <c r="K83" s="155"/>
      <c r="L83" s="155"/>
      <c r="M83" s="155"/>
      <c r="N83" s="157"/>
      <c r="O83" s="157"/>
      <c r="P83" s="155"/>
      <c r="Q83" s="155"/>
      <c r="R83" s="157"/>
      <c r="S83" s="160"/>
    </row>
    <row r="84" spans="1:19" ht="17.25" customHeight="1">
      <c r="A84" s="49"/>
      <c r="B84" s="3" t="s">
        <v>374</v>
      </c>
      <c r="E84" s="841"/>
      <c r="F84" s="799"/>
      <c r="G84" s="799"/>
      <c r="H84" s="799"/>
      <c r="I84" s="799"/>
      <c r="J84" s="155"/>
      <c r="K84" s="161"/>
      <c r="L84" s="155"/>
      <c r="M84" s="162"/>
      <c r="N84" s="155"/>
      <c r="O84" s="155"/>
      <c r="P84" s="155"/>
      <c r="Q84" s="155"/>
      <c r="R84" s="155"/>
      <c r="S84" s="163"/>
    </row>
    <row r="85" spans="1:19" ht="17.25" customHeight="1">
      <c r="A85" s="49"/>
      <c r="B85" s="3" t="s">
        <v>375</v>
      </c>
      <c r="E85" s="841"/>
      <c r="F85" s="799"/>
      <c r="G85" s="799"/>
      <c r="H85" s="799"/>
      <c r="I85" s="799"/>
      <c r="J85" s="164"/>
      <c r="K85" s="161"/>
      <c r="L85" s="165"/>
      <c r="M85" s="162"/>
      <c r="N85" s="166"/>
      <c r="O85" s="167"/>
      <c r="P85" s="168"/>
      <c r="Q85" s="155"/>
      <c r="R85" s="169"/>
      <c r="S85" s="170"/>
    </row>
    <row r="86" spans="1:19" ht="17.25" customHeight="1">
      <c r="A86" s="49"/>
      <c r="B86" s="3" t="s">
        <v>369</v>
      </c>
      <c r="E86" s="842" t="s">
        <v>376</v>
      </c>
      <c r="F86" s="843"/>
      <c r="G86" s="843"/>
      <c r="H86" s="152"/>
      <c r="I86" s="152"/>
      <c r="J86" s="164"/>
      <c r="K86" s="161"/>
      <c r="L86" s="165"/>
      <c r="M86" s="162"/>
      <c r="N86" s="166"/>
      <c r="O86" s="167"/>
      <c r="P86" s="168"/>
      <c r="Q86" s="155"/>
      <c r="R86" s="169"/>
      <c r="S86" s="170"/>
    </row>
    <row r="87" spans="1:19" ht="17.25" customHeight="1">
      <c r="A87" s="49"/>
      <c r="B87" s="100" t="s">
        <v>370</v>
      </c>
      <c r="E87" s="844">
        <v>530</v>
      </c>
      <c r="F87" s="845"/>
      <c r="G87" s="843"/>
      <c r="H87" s="152"/>
      <c r="I87" s="152"/>
      <c r="J87" s="164"/>
      <c r="K87" s="161"/>
      <c r="L87" s="165"/>
      <c r="M87" s="162"/>
      <c r="N87" s="166"/>
      <c r="O87" s="167"/>
      <c r="P87" s="168"/>
      <c r="Q87" s="155"/>
      <c r="R87" s="169"/>
      <c r="S87" s="170"/>
    </row>
    <row r="88" spans="1:19" ht="17.25" customHeight="1">
      <c r="A88" s="49"/>
      <c r="B88" s="125" t="s">
        <v>371</v>
      </c>
      <c r="E88" s="846">
        <v>150000</v>
      </c>
      <c r="F88" s="847"/>
      <c r="G88" s="843"/>
      <c r="H88" s="152"/>
      <c r="I88" s="152"/>
      <c r="J88" s="164"/>
      <c r="K88" s="161"/>
      <c r="L88" s="165"/>
      <c r="M88" s="162"/>
      <c r="N88" s="166"/>
      <c r="O88" s="167"/>
      <c r="P88" s="168"/>
      <c r="Q88" s="155"/>
      <c r="R88" s="169"/>
      <c r="S88" s="170"/>
    </row>
    <row r="89" spans="1:19" ht="17.25" customHeight="1">
      <c r="A89" s="49"/>
      <c r="B89" s="839" t="s">
        <v>372</v>
      </c>
      <c r="C89" s="840"/>
      <c r="D89" s="840"/>
      <c r="E89" s="848">
        <v>0.49</v>
      </c>
      <c r="F89" s="849"/>
      <c r="G89" s="843"/>
      <c r="H89" s="152"/>
      <c r="I89" s="152"/>
      <c r="J89" s="164"/>
      <c r="K89" s="161"/>
      <c r="L89" s="165"/>
      <c r="M89" s="162"/>
      <c r="N89" s="166"/>
      <c r="O89" s="167"/>
      <c r="P89" s="168"/>
      <c r="Q89" s="155"/>
      <c r="R89" s="169"/>
      <c r="S89" s="170"/>
    </row>
    <row r="90" spans="1:19" ht="17.25" customHeight="1">
      <c r="A90" s="49"/>
      <c r="B90" s="785" t="s">
        <v>153</v>
      </c>
      <c r="C90" s="785"/>
      <c r="D90" s="785"/>
      <c r="E90" s="785"/>
      <c r="F90" s="785"/>
      <c r="G90" s="785"/>
      <c r="H90" s="785"/>
      <c r="I90" s="785"/>
      <c r="J90" s="785"/>
      <c r="K90" s="785"/>
      <c r="L90" s="785"/>
      <c r="M90" s="785"/>
      <c r="N90" s="785"/>
      <c r="O90" s="785"/>
      <c r="P90" s="785"/>
      <c r="Q90" s="785"/>
      <c r="R90" s="785"/>
      <c r="S90" s="794"/>
    </row>
    <row r="91" spans="1:19" ht="17.25" customHeight="1">
      <c r="A91" s="49"/>
      <c r="B91" s="632"/>
      <c r="C91" s="632"/>
      <c r="D91" s="632"/>
      <c r="E91" s="632"/>
      <c r="F91" s="632"/>
      <c r="G91" s="632"/>
      <c r="H91" s="632"/>
      <c r="I91" s="632"/>
      <c r="J91" s="632"/>
      <c r="K91" s="632"/>
      <c r="L91" s="632"/>
      <c r="M91" s="632"/>
      <c r="N91" s="632"/>
      <c r="O91" s="632"/>
      <c r="P91" s="632"/>
      <c r="Q91" s="632"/>
      <c r="R91" s="632"/>
      <c r="S91" s="633"/>
    </row>
    <row r="92" spans="1:19" ht="17.25" customHeight="1">
      <c r="A92" s="53"/>
      <c r="B92" s="795"/>
      <c r="C92" s="795"/>
      <c r="D92" s="795"/>
      <c r="E92" s="795"/>
      <c r="F92" s="795"/>
      <c r="G92" s="795"/>
      <c r="H92" s="795"/>
      <c r="I92" s="795"/>
      <c r="J92" s="795"/>
      <c r="K92" s="795"/>
      <c r="L92" s="795"/>
      <c r="M92" s="795"/>
      <c r="N92" s="795"/>
      <c r="O92" s="795"/>
      <c r="P92" s="795"/>
      <c r="Q92" s="795"/>
      <c r="R92" s="795"/>
      <c r="S92" s="796"/>
    </row>
    <row r="93" spans="1:19" ht="17.25" customHeight="1">
      <c r="A93" s="49"/>
      <c r="B93" s="785" t="s">
        <v>154</v>
      </c>
      <c r="C93" s="785"/>
      <c r="D93" s="785"/>
      <c r="E93" s="785"/>
      <c r="F93" s="785"/>
      <c r="G93" s="785"/>
      <c r="H93" s="785"/>
      <c r="I93" s="785"/>
      <c r="J93" s="785"/>
      <c r="K93" s="785"/>
      <c r="L93" s="785"/>
      <c r="M93" s="785"/>
      <c r="N93" s="785"/>
      <c r="O93" s="785"/>
      <c r="P93" s="785"/>
      <c r="Q93" s="785"/>
      <c r="R93" s="785"/>
      <c r="S93" s="794"/>
    </row>
    <row r="94" spans="1:19" ht="17.25" customHeight="1">
      <c r="A94" s="49"/>
      <c r="B94" s="3" t="s">
        <v>155</v>
      </c>
      <c r="C94" s="785" t="s">
        <v>156</v>
      </c>
      <c r="D94" s="785"/>
      <c r="E94" s="785"/>
      <c r="F94" s="785"/>
      <c r="G94" s="785"/>
      <c r="H94" s="785"/>
      <c r="I94" s="785"/>
      <c r="J94" s="785"/>
      <c r="K94" s="147" t="s">
        <v>140</v>
      </c>
      <c r="L94" s="3" t="s">
        <v>149</v>
      </c>
      <c r="N94" s="147" t="s">
        <v>75</v>
      </c>
      <c r="O94" s="3" t="s">
        <v>150</v>
      </c>
      <c r="S94" s="41"/>
    </row>
    <row r="95" spans="1:19" ht="17.25" customHeight="1">
      <c r="A95" s="50"/>
      <c r="B95" s="43" t="s">
        <v>157</v>
      </c>
      <c r="C95" s="784" t="s">
        <v>158</v>
      </c>
      <c r="D95" s="784"/>
      <c r="E95" s="784"/>
      <c r="F95" s="147" t="s">
        <v>75</v>
      </c>
      <c r="G95" s="784" t="s">
        <v>159</v>
      </c>
      <c r="H95" s="784"/>
      <c r="I95" s="147" t="s">
        <v>140</v>
      </c>
      <c r="J95" s="43" t="s">
        <v>143</v>
      </c>
      <c r="K95" s="43"/>
      <c r="L95" s="43"/>
      <c r="M95" s="43"/>
      <c r="N95" s="43"/>
      <c r="O95" s="43"/>
      <c r="P95" s="43"/>
      <c r="Q95" s="43"/>
      <c r="R95" s="43"/>
      <c r="S95" s="23"/>
    </row>
    <row r="96" spans="1:19" s="207" customFormat="1" ht="17.25" customHeight="1">
      <c r="A96" s="518" t="s">
        <v>56</v>
      </c>
      <c r="B96" s="790" t="s">
        <v>849</v>
      </c>
      <c r="C96" s="790"/>
      <c r="D96" s="790"/>
      <c r="E96" s="790"/>
      <c r="F96" s="790"/>
      <c r="G96" s="790"/>
      <c r="H96" s="790"/>
      <c r="I96" s="790"/>
      <c r="J96" s="790"/>
      <c r="K96" s="790"/>
      <c r="L96" s="790"/>
      <c r="M96" s="790"/>
      <c r="N96" s="790"/>
      <c r="O96" s="790"/>
      <c r="P96" s="790"/>
      <c r="Q96" s="790"/>
      <c r="R96" s="790"/>
      <c r="S96" s="791"/>
    </row>
    <row r="97" spans="1:19" ht="17.25" customHeight="1">
      <c r="A97" s="49"/>
      <c r="B97" s="21" t="s">
        <v>21</v>
      </c>
      <c r="C97" s="3" t="s">
        <v>160</v>
      </c>
      <c r="E97" s="787">
        <v>44652</v>
      </c>
      <c r="F97" s="787"/>
      <c r="G97" s="650" t="s">
        <v>161</v>
      </c>
      <c r="H97" s="650"/>
      <c r="I97" s="650"/>
      <c r="J97" s="650"/>
      <c r="K97" s="650"/>
      <c r="M97" s="785" t="s">
        <v>162</v>
      </c>
      <c r="N97" s="785"/>
      <c r="O97" s="785"/>
      <c r="P97" s="636"/>
      <c r="Q97" s="636"/>
      <c r="R97" s="636"/>
      <c r="S97" s="786"/>
    </row>
    <row r="98" spans="1:19" ht="17.25" customHeight="1">
      <c r="A98" s="49"/>
      <c r="C98" s="3" t="s">
        <v>163</v>
      </c>
      <c r="F98" s="650"/>
      <c r="G98" s="650"/>
      <c r="H98" s="650"/>
      <c r="I98" s="650"/>
      <c r="J98" s="650"/>
      <c r="K98" s="650"/>
      <c r="L98" s="650"/>
      <c r="M98" s="650"/>
      <c r="N98" s="650"/>
      <c r="O98" s="650"/>
      <c r="P98" s="650"/>
      <c r="Q98" s="650"/>
      <c r="R98" s="650"/>
      <c r="S98" s="651"/>
    </row>
    <row r="99" spans="1:19" ht="17.25" customHeight="1">
      <c r="A99" s="49"/>
      <c r="B99" s="21" t="s">
        <v>22</v>
      </c>
      <c r="C99" s="3" t="s">
        <v>160</v>
      </c>
      <c r="E99" s="787">
        <v>44652</v>
      </c>
      <c r="F99" s="787"/>
      <c r="G99" s="650" t="s">
        <v>161</v>
      </c>
      <c r="H99" s="650"/>
      <c r="I99" s="650"/>
      <c r="J99" s="650"/>
      <c r="K99" s="650"/>
      <c r="M99" s="785" t="s">
        <v>162</v>
      </c>
      <c r="N99" s="785"/>
      <c r="O99" s="785"/>
      <c r="P99" s="636"/>
      <c r="Q99" s="636"/>
      <c r="R99" s="636"/>
      <c r="S99" s="786"/>
    </row>
    <row r="100" spans="1:19" ht="17.25" customHeight="1">
      <c r="A100" s="50"/>
      <c r="B100" s="43"/>
      <c r="C100" s="43" t="s">
        <v>163</v>
      </c>
      <c r="D100" s="43"/>
      <c r="E100" s="43"/>
      <c r="F100" s="788"/>
      <c r="G100" s="788"/>
      <c r="H100" s="788"/>
      <c r="I100" s="788"/>
      <c r="J100" s="788"/>
      <c r="K100" s="788"/>
      <c r="L100" s="788"/>
      <c r="M100" s="788"/>
      <c r="N100" s="788"/>
      <c r="O100" s="788"/>
      <c r="P100" s="788"/>
      <c r="Q100" s="788"/>
      <c r="R100" s="788"/>
      <c r="S100" s="789"/>
    </row>
    <row r="101" spans="1:19" s="207" customFormat="1" ht="11.45" customHeight="1">
      <c r="A101" s="518" t="s">
        <v>60</v>
      </c>
      <c r="B101" s="790" t="s">
        <v>850</v>
      </c>
      <c r="C101" s="790"/>
      <c r="D101" s="790"/>
      <c r="E101" s="790"/>
      <c r="F101" s="790"/>
      <c r="G101" s="790"/>
      <c r="H101" s="790"/>
      <c r="I101" s="790"/>
      <c r="J101" s="790"/>
      <c r="K101" s="790"/>
      <c r="L101" s="790"/>
      <c r="M101" s="790"/>
      <c r="N101" s="790"/>
      <c r="O101" s="790"/>
      <c r="P101" s="790"/>
      <c r="Q101" s="790"/>
      <c r="R101" s="790"/>
      <c r="S101" s="791"/>
    </row>
    <row r="102" spans="1:19" ht="19.5" customHeight="1">
      <c r="A102" s="49"/>
      <c r="B102" s="204" t="s">
        <v>377</v>
      </c>
      <c r="C102" s="767" t="s">
        <v>923</v>
      </c>
      <c r="D102" s="767"/>
      <c r="E102" s="767"/>
      <c r="F102" s="767"/>
      <c r="G102" s="767"/>
      <c r="H102" s="767"/>
      <c r="I102" s="767"/>
      <c r="J102" s="767"/>
      <c r="K102" s="767"/>
      <c r="L102" s="767"/>
      <c r="M102" s="767"/>
      <c r="N102" s="767"/>
      <c r="O102" s="767"/>
      <c r="P102" s="767"/>
      <c r="Q102" s="767"/>
      <c r="R102" s="767"/>
      <c r="S102" s="833"/>
    </row>
    <row r="103" spans="1:19" ht="17.25" customHeight="1">
      <c r="A103" s="49"/>
      <c r="B103" s="204" t="s">
        <v>378</v>
      </c>
      <c r="C103" s="834" t="s">
        <v>441</v>
      </c>
      <c r="D103" s="834"/>
      <c r="E103" s="834"/>
      <c r="F103" s="834"/>
      <c r="G103" s="834"/>
      <c r="H103" s="834"/>
      <c r="I103" s="834"/>
      <c r="J103" s="834"/>
      <c r="K103" s="834"/>
      <c r="L103" s="834"/>
      <c r="M103" s="834"/>
      <c r="N103" s="834"/>
      <c r="O103" s="834"/>
      <c r="P103" s="834"/>
      <c r="Q103" s="834"/>
      <c r="R103" s="834"/>
      <c r="S103" s="835"/>
    </row>
    <row r="104" spans="1:19" ht="17.25" customHeight="1">
      <c r="A104" s="49"/>
      <c r="B104" s="204" t="s">
        <v>140</v>
      </c>
      <c r="C104" s="834" t="s">
        <v>924</v>
      </c>
      <c r="D104" s="834"/>
      <c r="E104" s="834"/>
      <c r="F104" s="834"/>
      <c r="G104" s="834"/>
      <c r="H104" s="834"/>
      <c r="I104" s="834"/>
      <c r="J104" s="834"/>
      <c r="K104" s="834"/>
      <c r="L104" s="834"/>
      <c r="M104" s="834"/>
      <c r="N104" s="834"/>
      <c r="O104" s="834"/>
      <c r="P104" s="834"/>
      <c r="Q104" s="834"/>
      <c r="R104" s="834"/>
      <c r="S104" s="835"/>
    </row>
    <row r="105" spans="1:19" ht="17.25" customHeight="1">
      <c r="A105" s="49"/>
      <c r="B105" s="204" t="s">
        <v>377</v>
      </c>
      <c r="C105" s="767" t="s">
        <v>925</v>
      </c>
      <c r="D105" s="767"/>
      <c r="E105" s="767"/>
      <c r="F105" s="767"/>
      <c r="G105" s="767"/>
      <c r="H105" s="767"/>
      <c r="I105" s="767"/>
      <c r="J105" s="767"/>
      <c r="K105" s="767"/>
      <c r="L105" s="767"/>
      <c r="M105" s="767"/>
      <c r="N105" s="767"/>
      <c r="O105" s="767"/>
      <c r="P105" s="767"/>
      <c r="Q105" s="767"/>
      <c r="R105" s="767"/>
      <c r="S105" s="833"/>
    </row>
    <row r="106" spans="1:19" ht="17.25" customHeight="1">
      <c r="A106" s="49"/>
      <c r="B106" s="204" t="s">
        <v>378</v>
      </c>
      <c r="C106" s="767" t="s">
        <v>926</v>
      </c>
      <c r="D106" s="767"/>
      <c r="E106" s="767"/>
      <c r="F106" s="767"/>
      <c r="G106" s="767"/>
      <c r="H106" s="767"/>
      <c r="I106" s="767"/>
      <c r="J106" s="767"/>
      <c r="K106" s="767"/>
      <c r="L106" s="767"/>
      <c r="M106" s="767"/>
      <c r="N106" s="767"/>
      <c r="O106" s="767"/>
      <c r="P106" s="767"/>
      <c r="Q106" s="767"/>
      <c r="R106" s="767"/>
      <c r="S106" s="833"/>
    </row>
    <row r="107" spans="1:19" ht="17.25" customHeight="1">
      <c r="A107" s="49"/>
      <c r="B107" s="204" t="s">
        <v>378</v>
      </c>
      <c r="C107" s="767" t="s">
        <v>438</v>
      </c>
      <c r="D107" s="767"/>
      <c r="E107" s="767"/>
      <c r="F107" s="767"/>
      <c r="G107" s="767"/>
      <c r="H107" s="767"/>
      <c r="I107" s="767"/>
      <c r="J107" s="767"/>
      <c r="K107" s="767"/>
      <c r="L107" s="767"/>
      <c r="M107" s="767"/>
      <c r="N107" s="767"/>
      <c r="O107" s="767"/>
      <c r="P107" s="767"/>
      <c r="Q107" s="767"/>
      <c r="R107" s="767"/>
      <c r="S107" s="833"/>
    </row>
    <row r="108" spans="1:19" ht="17.25" customHeight="1">
      <c r="A108" s="53"/>
      <c r="B108" s="205" t="s">
        <v>140</v>
      </c>
      <c r="C108" s="771" t="s">
        <v>659</v>
      </c>
      <c r="D108" s="771"/>
      <c r="E108" s="771"/>
      <c r="F108" s="771"/>
      <c r="G108" s="771"/>
      <c r="H108" s="771"/>
      <c r="I108" s="771"/>
      <c r="J108" s="771"/>
      <c r="K108" s="771"/>
      <c r="L108" s="771"/>
      <c r="M108" s="771"/>
      <c r="N108" s="771"/>
      <c r="O108" s="771"/>
      <c r="P108" s="771"/>
      <c r="Q108" s="771"/>
      <c r="R108" s="771"/>
      <c r="S108" s="836"/>
    </row>
    <row r="109" spans="1:19" ht="17.25" customHeight="1">
      <c r="A109" s="132"/>
      <c r="B109" s="837" t="s">
        <v>165</v>
      </c>
      <c r="C109" s="837"/>
      <c r="D109" s="837"/>
      <c r="E109" s="837"/>
      <c r="F109" s="837"/>
      <c r="G109" s="837"/>
      <c r="H109" s="837"/>
      <c r="I109" s="837"/>
      <c r="J109" s="837"/>
      <c r="K109" s="837"/>
      <c r="L109" s="837"/>
      <c r="M109" s="837"/>
      <c r="N109" s="837"/>
      <c r="O109" s="837"/>
      <c r="P109" s="837"/>
      <c r="Q109" s="837"/>
      <c r="R109" s="837"/>
      <c r="S109" s="838"/>
    </row>
    <row r="110" spans="1:19" ht="17.25" customHeight="1">
      <c r="A110" s="49"/>
      <c r="B110" s="785" t="s">
        <v>380</v>
      </c>
      <c r="C110" s="785"/>
      <c r="D110" s="785"/>
      <c r="E110" s="785"/>
      <c r="F110" s="785"/>
      <c r="G110" s="785"/>
      <c r="H110" s="785"/>
      <c r="I110" s="785"/>
      <c r="J110" s="785"/>
      <c r="K110" s="785"/>
      <c r="L110" s="785"/>
      <c r="M110" s="785"/>
      <c r="N110" s="785"/>
      <c r="O110" s="785"/>
      <c r="P110" s="785"/>
      <c r="Q110" s="785"/>
      <c r="R110" s="785"/>
      <c r="S110" s="794"/>
    </row>
    <row r="111" spans="1:19" ht="17.25" customHeight="1">
      <c r="A111" s="49"/>
      <c r="B111" s="785" t="s">
        <v>379</v>
      </c>
      <c r="C111" s="785"/>
      <c r="D111" s="785"/>
      <c r="E111" s="785"/>
      <c r="F111" s="785"/>
      <c r="G111" s="785"/>
      <c r="H111" s="785"/>
      <c r="I111" s="785"/>
      <c r="J111" s="785"/>
      <c r="K111" s="785"/>
      <c r="L111" s="785"/>
      <c r="M111" s="785"/>
      <c r="N111" s="785"/>
      <c r="O111" s="785"/>
      <c r="P111" s="785"/>
      <c r="Q111" s="785"/>
      <c r="R111" s="785"/>
      <c r="S111" s="794"/>
    </row>
    <row r="112" spans="1:19" ht="17.25" customHeight="1">
      <c r="A112" s="49"/>
      <c r="B112" s="785" t="s">
        <v>430</v>
      </c>
      <c r="C112" s="785"/>
      <c r="D112" s="785"/>
      <c r="E112" s="785"/>
      <c r="F112" s="785"/>
      <c r="G112" s="785"/>
      <c r="H112" s="785"/>
      <c r="I112" s="785"/>
      <c r="J112" s="785"/>
      <c r="K112" s="785"/>
      <c r="L112" s="785"/>
      <c r="M112" s="785"/>
      <c r="N112" s="785"/>
      <c r="O112" s="785"/>
      <c r="P112" s="785"/>
      <c r="Q112" s="785"/>
      <c r="R112" s="785"/>
      <c r="S112" s="794"/>
    </row>
    <row r="113" spans="1:19" ht="17.25" customHeight="1">
      <c r="A113" s="50"/>
      <c r="B113" s="784" t="s">
        <v>431</v>
      </c>
      <c r="C113" s="784"/>
      <c r="D113" s="784"/>
      <c r="E113" s="784"/>
      <c r="F113" s="784"/>
      <c r="G113" s="784"/>
      <c r="H113" s="784"/>
      <c r="I113" s="784"/>
      <c r="J113" s="784"/>
      <c r="K113" s="784"/>
      <c r="L113" s="784"/>
      <c r="M113" s="784"/>
      <c r="N113" s="784"/>
      <c r="O113" s="784"/>
      <c r="P113" s="784"/>
      <c r="Q113" s="784"/>
      <c r="R113" s="784"/>
      <c r="S113" s="832"/>
    </row>
    <row r="114" spans="1:19" ht="17.25" customHeight="1">
      <c r="A114" s="831" t="s">
        <v>166</v>
      </c>
      <c r="B114" s="783" t="s">
        <v>309</v>
      </c>
      <c r="C114" s="783"/>
      <c r="D114" s="783"/>
      <c r="E114" s="783"/>
      <c r="F114" s="783"/>
      <c r="G114" s="783"/>
      <c r="H114" s="783"/>
      <c r="I114" s="783"/>
      <c r="J114" s="783"/>
      <c r="K114" s="783"/>
      <c r="L114" s="783"/>
      <c r="M114" s="783"/>
      <c r="N114" s="783"/>
      <c r="O114" s="783"/>
      <c r="P114" s="783"/>
      <c r="Q114" s="783"/>
      <c r="R114" s="783"/>
      <c r="S114" s="783"/>
    </row>
    <row r="115" spans="1:19" ht="17.25" customHeight="1">
      <c r="A115" s="831"/>
      <c r="B115" s="783"/>
      <c r="C115" s="783"/>
      <c r="D115" s="783"/>
      <c r="E115" s="783"/>
      <c r="F115" s="783"/>
      <c r="G115" s="783"/>
      <c r="H115" s="783"/>
      <c r="I115" s="783"/>
      <c r="J115" s="783"/>
      <c r="K115" s="783"/>
      <c r="L115" s="783"/>
      <c r="M115" s="783"/>
      <c r="N115" s="783"/>
      <c r="O115" s="783"/>
      <c r="P115" s="783"/>
      <c r="Q115" s="783"/>
      <c r="R115" s="783"/>
      <c r="S115" s="783"/>
    </row>
    <row r="116" spans="1:19" ht="13.5">
      <c r="A116" s="96" t="s">
        <v>167</v>
      </c>
      <c r="B116" s="783" t="s">
        <v>310</v>
      </c>
      <c r="C116" s="783"/>
      <c r="D116" s="783"/>
      <c r="E116" s="783"/>
      <c r="F116" s="783"/>
      <c r="G116" s="783"/>
      <c r="H116" s="783"/>
      <c r="I116" s="783"/>
      <c r="J116" s="783"/>
      <c r="K116" s="783"/>
      <c r="L116" s="783"/>
      <c r="M116" s="783"/>
      <c r="N116" s="783"/>
      <c r="O116" s="783"/>
      <c r="P116" s="783"/>
      <c r="Q116" s="783"/>
      <c r="R116" s="783"/>
      <c r="S116" s="783"/>
    </row>
    <row r="117" spans="1:19" ht="13.5">
      <c r="A117" s="96"/>
      <c r="B117" s="783"/>
      <c r="C117" s="783"/>
      <c r="D117" s="783"/>
      <c r="E117" s="783"/>
      <c r="F117" s="783"/>
      <c r="G117" s="783"/>
      <c r="H117" s="783"/>
      <c r="I117" s="783"/>
      <c r="J117" s="783"/>
      <c r="K117" s="783"/>
      <c r="L117" s="783"/>
      <c r="M117" s="783"/>
      <c r="N117" s="783"/>
      <c r="O117" s="783"/>
      <c r="P117" s="783"/>
      <c r="Q117" s="783"/>
      <c r="R117" s="783"/>
      <c r="S117" s="783"/>
    </row>
    <row r="118" spans="1:19" ht="13.5">
      <c r="A118" s="96"/>
      <c r="B118" s="783"/>
      <c r="C118" s="783"/>
      <c r="D118" s="783"/>
      <c r="E118" s="783"/>
      <c r="F118" s="783"/>
      <c r="G118" s="783"/>
      <c r="H118" s="783"/>
      <c r="I118" s="783"/>
      <c r="J118" s="783"/>
      <c r="K118" s="783"/>
      <c r="L118" s="783"/>
      <c r="M118" s="783"/>
      <c r="N118" s="783"/>
      <c r="O118" s="783"/>
      <c r="P118" s="783"/>
      <c r="Q118" s="783"/>
      <c r="R118" s="783"/>
      <c r="S118" s="783"/>
    </row>
    <row r="119" spans="1:19" ht="13.5">
      <c r="B119" s="783"/>
      <c r="C119" s="783"/>
      <c r="D119" s="783"/>
      <c r="E119" s="783"/>
      <c r="F119" s="783"/>
      <c r="G119" s="783"/>
      <c r="H119" s="783"/>
      <c r="I119" s="783"/>
      <c r="J119" s="783"/>
      <c r="K119" s="783"/>
      <c r="L119" s="783"/>
      <c r="M119" s="783"/>
      <c r="N119" s="783"/>
      <c r="O119" s="783"/>
      <c r="P119" s="783"/>
      <c r="Q119" s="783"/>
      <c r="R119" s="783"/>
      <c r="S119" s="783"/>
    </row>
  </sheetData>
  <mergeCells count="128">
    <mergeCell ref="A2:S2"/>
    <mergeCell ref="R4:S4"/>
    <mergeCell ref="R5:S5"/>
    <mergeCell ref="B12:S12"/>
    <mergeCell ref="B14:S14"/>
    <mergeCell ref="B62:S62"/>
    <mergeCell ref="B53:S53"/>
    <mergeCell ref="A4:E5"/>
    <mergeCell ref="F8:F9"/>
    <mergeCell ref="F10:F11"/>
    <mergeCell ref="E56:H56"/>
    <mergeCell ref="J56:O56"/>
    <mergeCell ref="G4:Q4"/>
    <mergeCell ref="C57:E57"/>
    <mergeCell ref="Q57:S57"/>
    <mergeCell ref="B15:D15"/>
    <mergeCell ref="B54:D54"/>
    <mergeCell ref="B56:D56"/>
    <mergeCell ref="C59:E59"/>
    <mergeCell ref="C60:E60"/>
    <mergeCell ref="C61:E61"/>
    <mergeCell ref="Q58:S58"/>
    <mergeCell ref="Q59:S59"/>
    <mergeCell ref="Q60:S60"/>
    <mergeCell ref="B89:D89"/>
    <mergeCell ref="E84:I84"/>
    <mergeCell ref="E85:I85"/>
    <mergeCell ref="E86:G86"/>
    <mergeCell ref="E87:G87"/>
    <mergeCell ref="E88:G88"/>
    <mergeCell ref="E89:G89"/>
    <mergeCell ref="E81:I81"/>
    <mergeCell ref="E82:I82"/>
    <mergeCell ref="E83:I83"/>
    <mergeCell ref="A114:A115"/>
    <mergeCell ref="B110:S110"/>
    <mergeCell ref="B113:S113"/>
    <mergeCell ref="B96:S96"/>
    <mergeCell ref="E97:F97"/>
    <mergeCell ref="C102:S102"/>
    <mergeCell ref="C103:S103"/>
    <mergeCell ref="C105:S105"/>
    <mergeCell ref="C107:S107"/>
    <mergeCell ref="C108:S108"/>
    <mergeCell ref="B109:S109"/>
    <mergeCell ref="B111:S111"/>
    <mergeCell ref="B112:S112"/>
    <mergeCell ref="G97:K97"/>
    <mergeCell ref="G99:K99"/>
    <mergeCell ref="C106:S106"/>
    <mergeCell ref="C104:S104"/>
    <mergeCell ref="G5:Q5"/>
    <mergeCell ref="G6:S6"/>
    <mergeCell ref="G7:S7"/>
    <mergeCell ref="G8:S9"/>
    <mergeCell ref="G10:S11"/>
    <mergeCell ref="G13:J13"/>
    <mergeCell ref="G54:H54"/>
    <mergeCell ref="F15:R15"/>
    <mergeCell ref="F57:P57"/>
    <mergeCell ref="I54:N54"/>
    <mergeCell ref="L13:N13"/>
    <mergeCell ref="B16:S16"/>
    <mergeCell ref="B18:S21"/>
    <mergeCell ref="B24:S27"/>
    <mergeCell ref="B30:S33"/>
    <mergeCell ref="B37:D37"/>
    <mergeCell ref="L37:M37"/>
    <mergeCell ref="N37:R37"/>
    <mergeCell ref="B39:K39"/>
    <mergeCell ref="B40:S43"/>
    <mergeCell ref="B44:K44"/>
    <mergeCell ref="B45:S48"/>
    <mergeCell ref="C51:D51"/>
    <mergeCell ref="B6:E6"/>
    <mergeCell ref="B8:E8"/>
    <mergeCell ref="B116:S119"/>
    <mergeCell ref="G95:H95"/>
    <mergeCell ref="M97:O97"/>
    <mergeCell ref="P97:S97"/>
    <mergeCell ref="E99:F99"/>
    <mergeCell ref="M99:O99"/>
    <mergeCell ref="P99:S99"/>
    <mergeCell ref="F98:S98"/>
    <mergeCell ref="F100:S100"/>
    <mergeCell ref="B101:S101"/>
    <mergeCell ref="B13:E13"/>
    <mergeCell ref="C58:E58"/>
    <mergeCell ref="F61:P61"/>
    <mergeCell ref="B114:S115"/>
    <mergeCell ref="B90:S90"/>
    <mergeCell ref="B91:S92"/>
    <mergeCell ref="B93:S93"/>
    <mergeCell ref="C94:J94"/>
    <mergeCell ref="C95:E95"/>
    <mergeCell ref="B77:S77"/>
    <mergeCell ref="E79:S79"/>
    <mergeCell ref="E80:S80"/>
    <mergeCell ref="E51:Q51"/>
    <mergeCell ref="N52:S52"/>
    <mergeCell ref="E37:K37"/>
    <mergeCell ref="E55:H55"/>
    <mergeCell ref="J55:O55"/>
    <mergeCell ref="B64:R64"/>
    <mergeCell ref="C65:D65"/>
    <mergeCell ref="E65:H65"/>
    <mergeCell ref="G66:K66"/>
    <mergeCell ref="Q61:S61"/>
    <mergeCell ref="F58:P58"/>
    <mergeCell ref="F59:P59"/>
    <mergeCell ref="F60:P60"/>
    <mergeCell ref="G73:K73"/>
    <mergeCell ref="M73:R73"/>
    <mergeCell ref="C74:D74"/>
    <mergeCell ref="E74:H74"/>
    <mergeCell ref="C75:F75"/>
    <mergeCell ref="H75:R75"/>
    <mergeCell ref="B76:E76"/>
    <mergeCell ref="G67:K67"/>
    <mergeCell ref="M67:R67"/>
    <mergeCell ref="G68:K68"/>
    <mergeCell ref="M68:R68"/>
    <mergeCell ref="G69:K69"/>
    <mergeCell ref="M69:R69"/>
    <mergeCell ref="G70:K70"/>
    <mergeCell ref="G71:K71"/>
    <mergeCell ref="G72:K72"/>
    <mergeCell ref="M72:R72"/>
  </mergeCells>
  <phoneticPr fontId="1"/>
  <dataValidations count="2">
    <dataValidation type="list" allowBlank="1" showInputMessage="1" showErrorMessage="1" errorTitle="入力エラー" error="プルダウンより選択してください。" sqref="N94 F95 I95 K94 B102:B108 H50 B50:B52 M52 B65 B74 F66:F73 F76" xr:uid="{00000000-0002-0000-0500-000000000000}">
      <formula1>"□,☑"</formula1>
    </dataValidation>
    <dataValidation type="list" allowBlank="1" showInputMessage="1" showErrorMessage="1" sqref="R5:S5" xr:uid="{00000000-0002-0000-0500-000001000000}">
      <formula1>"通常型, 第三国型,第三国型実務"</formula1>
    </dataValidation>
  </dataValidations>
  <printOptions horizontalCentered="1"/>
  <pageMargins left="0.51181102362204722" right="0.51181102362204722" top="0.74803149606299213" bottom="0.55118110236220474" header="0.31496062992125984" footer="0.31496062992125984"/>
  <pageSetup paperSize="9" scale="89" fitToHeight="3" orientation="portrait" blackAndWhite="1" r:id="rId1"/>
  <rowBreaks count="2" manualBreakCount="2">
    <brk id="52" max="18" man="1"/>
    <brk id="100" max="18"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30</vt:i4>
      </vt:variant>
      <vt:variant>
        <vt:lpstr>名前付き一覧</vt:lpstr>
      </vt:variant>
      <vt:variant>
        <vt:i4>21</vt:i4>
      </vt:variant>
    </vt:vector>
  </HeadingPairs>
  <TitlesOfParts>
    <vt:vector size="51" baseType="lpstr">
      <vt:lpstr>シート一覧</vt:lpstr>
      <vt:lpstr>②海外研修日程案  (記入例)</vt:lpstr>
      <vt:lpstr>シート一覧 </vt:lpstr>
      <vt:lpstr>①海外セミナー実施希望申込書</vt:lpstr>
      <vt:lpstr>②海外セミナー日程案 </vt:lpstr>
      <vt:lpstr>（分野）</vt:lpstr>
      <vt:lpstr>③海外セミナー実施申請書</vt:lpstr>
      <vt:lpstr>④申告書（ゼロエミ）</vt:lpstr>
      <vt:lpstr>⑤海外セミナー実施計画の概要</vt:lpstr>
      <vt:lpstr>【非表示】審査会用</vt:lpstr>
      <vt:lpstr>【非表示】審査結果通知書</vt:lpstr>
      <vt:lpstr>【非表示】データ（集計用）</vt:lpstr>
      <vt:lpstr>⑥講師・管理員略歴書</vt:lpstr>
      <vt:lpstr>⑦通訳略歴書</vt:lpstr>
      <vt:lpstr>⑧海外セミナー実施予算概算</vt:lpstr>
      <vt:lpstr>⑨個人情報の取り扱いについて</vt:lpstr>
      <vt:lpstr>⑩参加者名簿（予定）</vt:lpstr>
      <vt:lpstr>⑪変更申請書</vt:lpstr>
      <vt:lpstr>⑫海外セミナー完了報告及び精算払請求書</vt:lpstr>
      <vt:lpstr>⑬費用入力シート</vt:lpstr>
      <vt:lpstr>⑬費用入力 例</vt:lpstr>
      <vt:lpstr>非表示</vt:lpstr>
      <vt:lpstr>⑭海外セミナー実施費実績額並びに精算払請求金額の算出内訳</vt:lpstr>
      <vt:lpstr>⑮海外セミナー実施結果（報告書）</vt:lpstr>
      <vt:lpstr>⑯参加者名簿（実績）</vt:lpstr>
      <vt:lpstr>⑰海外セミナー実績日程表　</vt:lpstr>
      <vt:lpstr>⑱出張業務日程表、滞在費</vt:lpstr>
      <vt:lpstr>⑲研修協力謝金請求書</vt:lpstr>
      <vt:lpstr>⑳研修協力謝金領収書</vt:lpstr>
      <vt:lpstr>㉑振込先口座届</vt:lpstr>
      <vt:lpstr>【非表示】審査会用!Print_Area</vt:lpstr>
      <vt:lpstr>①海外セミナー実施希望申込書!Print_Area</vt:lpstr>
      <vt:lpstr>'②海外セミナー日程案 '!Print_Area</vt:lpstr>
      <vt:lpstr>'②海外研修日程案  (記入例)'!Print_Area</vt:lpstr>
      <vt:lpstr>③海外セミナー実施申請書!Print_Area</vt:lpstr>
      <vt:lpstr>'④申告書（ゼロエミ）'!Print_Area</vt:lpstr>
      <vt:lpstr>⑤海外セミナー実施計画の概要!Print_Area</vt:lpstr>
      <vt:lpstr>⑥講師・管理員略歴書!Print_Area</vt:lpstr>
      <vt:lpstr>⑦通訳略歴書!Print_Area</vt:lpstr>
      <vt:lpstr>⑨個人情報の取り扱いについて!Print_Area</vt:lpstr>
      <vt:lpstr>⑪変更申請書!Print_Area</vt:lpstr>
      <vt:lpstr>⑫海外セミナー完了報告及び精算払請求書!Print_Area</vt:lpstr>
      <vt:lpstr>⑭海外セミナー実施費実績額並びに精算払請求金額の算出内訳!Print_Area</vt:lpstr>
      <vt:lpstr>'⑮海外セミナー実施結果（報告書）'!Print_Area</vt:lpstr>
      <vt:lpstr>'⑰海外セミナー実績日程表　'!Print_Area</vt:lpstr>
      <vt:lpstr>'⑱出張業務日程表、滞在費'!Print_Area</vt:lpstr>
      <vt:lpstr>⑲研修協力謝金請求書!Print_Area</vt:lpstr>
      <vt:lpstr>⑳研修協力謝金領収書!Print_Area</vt:lpstr>
      <vt:lpstr>'㉑振込先口座届'!Print_Area</vt:lpstr>
      <vt:lpstr>シート一覧!Print_Area</vt:lpstr>
      <vt:lpstr>'シート一覧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2023-05-15T02:31:48Z</cp:lastPrinted>
  <dcterms:created xsi:type="dcterms:W3CDTF">2020-09-15T05:49:31Z</dcterms:created>
  <dcterms:modified xsi:type="dcterms:W3CDTF">2023-11-17T06:35:03Z</dcterms:modified>
</cp:coreProperties>
</file>